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428" windowWidth="12120" windowHeight="4476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<sst xmlns="http://schemas.openxmlformats.org/spreadsheetml/2006/main" count="83" uniqueCount="36">
  <si>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</si>
  <si>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</si>
  <si>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</si>
  <si>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</si>
  <si>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</si>
  <si>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</si>
  <si>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</si>
  <si>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</si>
  <si>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</si>
  <si>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</si>
  <si>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</si>
  <si>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</si>
  <si>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</si>
  <si>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</si>
  <si>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</si>
  <si>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</si>
  <si>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</si>
  <si>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</si>
  <si>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</si>
  <si>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</si>
  <si>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</si>
  <si>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</si>
  <si>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</si>
  <si>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</si>
  <si>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</si>
  <si>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</si>
  <si>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</si>
  <si>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</si>
  <si>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BPI</t>
  </si>
  <si>
    <t>Bankinter</t>
  </si>
  <si>
    <t>EuroBic</t>
  </si>
  <si>
    <t>Banco Montepio</t>
  </si>
  <si>
    <t>Crédit Agricole Leasing &amp; Factoring</t>
  </si>
  <si>
    <t>Caixa Geral de Depósitos</t>
  </si>
  <si>
    <t>BFF Bank</t>
  </si>
  <si>
    <t>ACUMULADO A 2023.01.31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</si>
</sst>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Gsc.&quot;_-;_-* &quot;-&quot;??\ &quot;G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/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1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1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0" borderId="16" xfId="61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61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1" fillId="0" borderId="16" xfId="51" applyNumberFormat="1" applyFont="1" applyBorder="1" applyAlignment="1">
      <alignment horizontal="right" vertical="center"/>
      <protection/>
    </xf>
    <xf numFmtId="3" fontId="1" fillId="0" borderId="16" xfId="51" applyNumberFormat="1" applyFont="1" applyFill="1" applyBorder="1" applyAlignment="1">
      <alignment horizontal="right" vertical="center"/>
      <protection/>
    </xf>
    <xf numFmtId="3" fontId="1" fillId="0" borderId="16" xfId="51" applyNumberFormat="1" applyFont="1" applyFill="1" applyBorder="1" applyAlignment="1">
      <alignment horizontal="right"/>
      <protection/>
    </xf>
    <xf numFmtId="3" fontId="0" fillId="0" borderId="16" xfId="51" applyNumberFormat="1" applyFont="1" applyFill="1" applyBorder="1" applyAlignment="1">
      <alignment horizontal="right" vertical="center"/>
      <protection/>
    </xf>
    <xf numFmtId="3" fontId="1" fillId="0" borderId="20" xfId="51" applyNumberFormat="1" applyFont="1" applyBorder="1" applyAlignment="1">
      <alignment horizontal="right" vertical="center"/>
      <protection/>
    </xf>
    <xf numFmtId="3" fontId="0" fillId="0" borderId="20" xfId="51" applyNumberFormat="1" applyFont="1" applyBorder="1" applyAlignment="1">
      <alignment horizontal="right" vertical="center"/>
      <protection/>
    </xf>
    <xf numFmtId="3" fontId="1" fillId="0" borderId="19" xfId="51" applyNumberFormat="1" applyFont="1" applyBorder="1" applyAlignment="1">
      <alignment horizontal="right" vertical="center"/>
      <protection/>
    </xf>
    <xf numFmtId="3" fontId="0" fillId="0" borderId="19" xfId="51" applyNumberFormat="1" applyFont="1" applyBorder="1" applyAlignment="1">
      <alignment horizontal="right" vertical="center"/>
      <protection/>
    </xf>
    <xf numFmtId="3" fontId="0" fillId="0" borderId="16" xfId="51" applyNumberFormat="1" applyFont="1" applyBorder="1" applyAlignment="1">
      <alignment horizontal="right" vertical="center"/>
      <protection/>
    </xf>
    <xf numFmtId="3" fontId="0" fillId="0" borderId="16" xfId="51" applyNumberFormat="1" applyFont="1" applyFill="1" applyBorder="1" applyAlignment="1">
      <alignment horizontal="right"/>
      <protection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8">
      <selection activeCell="J28" sqref="J28"/>
    </sheetView>
  </sheetViews>
  <sheetFormatPr defaultColWidth="9.140625" defaultRowHeight="12.75"/>
  <cols>
    <col min="1" max="1" width="33.00390625" style="2" customWidth="1"/>
    <col min="2" max="3" width="12.7109375" style="0" customWidth="1"/>
    <col min="4" max="4" width="8.7109375" style="0" customWidth="1"/>
    <col min="5" max="6" width="12.7109375" style="0" customWidth="1"/>
    <col min="7" max="7" width="9.140625" style="0" customWidth="1"/>
    <col min="8" max="9" width="12.7109375" style="0" customWidth="1"/>
    <col min="10" max="10" width="7.8515625" style="0" bestFit="1" customWidth="1"/>
  </cols>
  <sheetData>
    <row r="1" spans="1:10" ht="23.25" thickBot="1">
      <c r="A1" s="72" t="s">
        <v>9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71" t="s">
        <v>35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85" t="s">
        <v>23</v>
      </c>
      <c r="B7" s="85"/>
      <c r="C7" s="85"/>
      <c r="D7" s="85"/>
      <c r="E7" s="85"/>
      <c r="F7" s="85"/>
      <c r="G7" s="85"/>
      <c r="H7" s="85"/>
      <c r="I7" s="85"/>
      <c r="J7" s="85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70" t="s">
        <v>11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s="1" customFormat="1" ht="21" customHeight="1" thickBot="1">
      <c r="A11" s="78" t="s">
        <v>6</v>
      </c>
      <c r="B11" s="75" t="s">
        <v>13</v>
      </c>
      <c r="C11" s="76"/>
      <c r="D11" s="76"/>
      <c r="E11" s="76"/>
      <c r="F11" s="76"/>
      <c r="G11" s="76"/>
      <c r="H11" s="76"/>
      <c r="I11" s="76"/>
      <c r="J11" s="77"/>
    </row>
    <row r="12" spans="1:10" s="1" customFormat="1" ht="21" customHeight="1" thickBot="1">
      <c r="A12" s="79"/>
      <c r="B12" s="82" t="s">
        <v>11</v>
      </c>
      <c r="C12" s="83"/>
      <c r="D12" s="83"/>
      <c r="E12" s="83"/>
      <c r="F12" s="83"/>
      <c r="G12" s="83"/>
      <c r="H12" s="83"/>
      <c r="I12" s="83"/>
      <c r="J12" s="84"/>
    </row>
    <row r="13" spans="1:10" s="1" customFormat="1" ht="21.75" customHeight="1" thickBot="1">
      <c r="A13" s="79"/>
      <c r="B13" s="81" t="s">
        <v>2</v>
      </c>
      <c r="C13" s="81"/>
      <c r="D13" s="81"/>
      <c r="E13" s="81" t="s">
        <v>3</v>
      </c>
      <c r="F13" s="81"/>
      <c r="G13" s="81"/>
      <c r="H13" s="82" t="s">
        <v>1</v>
      </c>
      <c r="I13" s="83"/>
      <c r="J13" s="84"/>
    </row>
    <row r="14" spans="1:10" s="1" customFormat="1" ht="21.75" customHeight="1" thickBot="1">
      <c r="A14" s="80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</row>
    <row r="15" spans="1:10" s="23" customFormat="1" ht="12.75">
      <c r="A15" s="20" t="s">
        <v>31</v>
      </c>
      <c r="B15" s="24">
        <v>28525.70744</v>
      </c>
      <c r="C15" s="49">
        <v>21532.41925</v>
      </c>
      <c r="D15" s="42">
        <f>B15/C15-1</f>
        <v>0.3247794922068499</v>
      </c>
      <c r="E15" s="24">
        <v>8332.95488</v>
      </c>
      <c r="F15" s="49">
        <v>3693.197</v>
      </c>
      <c r="G15" s="42">
        <f>E15/F15-1</f>
        <v>1.2562985077698263</v>
      </c>
      <c r="H15" s="38">
        <f>B15+E15</f>
        <v>36858.662319999996</v>
      </c>
      <c r="I15" s="29">
        <f>C15+F15</f>
        <v>25225.61625</v>
      </c>
      <c r="J15" s="42">
        <f>H15/I15-1</f>
        <v>0.4611600348911198</v>
      </c>
    </row>
    <row r="16" spans="1:10" s="23" customFormat="1" ht="12.75">
      <c r="A16" s="20" t="s">
        <v>29</v>
      </c>
      <c r="B16" s="39"/>
      <c r="C16" s="52"/>
      <c r="D16" s="42" t="e">
        <f aca="true" t="shared" si="0" ref="D16:D28">B16/C16-1</f>
        <v>#DIV/0!</v>
      </c>
      <c r="E16" s="39"/>
      <c r="F16" s="52"/>
      <c r="G16" s="42" t="e">
        <f aca="true" t="shared" si="1" ref="G16:G28">E16/F16-1</f>
        <v>#DIV/0!</v>
      </c>
      <c r="H16" s="38">
        <f aca="true" t="shared" si="2" ref="H16:H27">B16+E16</f>
        <v>0</v>
      </c>
      <c r="I16" s="29">
        <f aca="true" t="shared" si="3" ref="I16:I28">C16+F16</f>
        <v>0</v>
      </c>
      <c r="J16" s="42" t="e">
        <f aca="true" t="shared" si="4" ref="J16:J28">H16/I16-1</f>
        <v>#DIV/0!</v>
      </c>
    </row>
    <row r="17" spans="1:10" s="23" customFormat="1" ht="12.75">
      <c r="A17" s="20" t="s">
        <v>17</v>
      </c>
      <c r="B17" s="24">
        <v>2867</v>
      </c>
      <c r="C17" s="49">
        <v>0</v>
      </c>
      <c r="D17" s="42" t="e">
        <f t="shared" si="0"/>
        <v>#DIV/0!</v>
      </c>
      <c r="E17" s="24">
        <v>8652</v>
      </c>
      <c r="F17" s="49">
        <v>4601</v>
      </c>
      <c r="G17" s="42">
        <f t="shared" si="1"/>
        <v>0.8804607693979569</v>
      </c>
      <c r="H17" s="38">
        <f t="shared" si="2"/>
        <v>11519</v>
      </c>
      <c r="I17" s="29">
        <f t="shared" si="3"/>
        <v>4601</v>
      </c>
      <c r="J17" s="42">
        <f t="shared" si="4"/>
        <v>1.5035861769180614</v>
      </c>
    </row>
    <row r="18" spans="1:10" s="23" customFormat="1" ht="12.75">
      <c r="A18" s="20" t="s">
        <v>34</v>
      </c>
      <c r="B18" s="39">
        <v>0</v>
      </c>
      <c r="C18" s="52">
        <v>0</v>
      </c>
      <c r="D18" s="42" t="e">
        <f>B18/C18-1</f>
        <v>#DIV/0!</v>
      </c>
      <c r="E18" s="39">
        <v>27279.705429999998</v>
      </c>
      <c r="F18" s="52">
        <v>11186.942</v>
      </c>
      <c r="G18" s="42">
        <f>E18/F18-1</f>
        <v>1.4385310507554254</v>
      </c>
      <c r="H18" s="38">
        <f>B18+E18</f>
        <v>27279.705429999998</v>
      </c>
      <c r="I18" s="29">
        <f>C18+F18</f>
        <v>11186.942</v>
      </c>
      <c r="J18" s="42">
        <f>H18/I18-1</f>
        <v>1.4385310507554254</v>
      </c>
    </row>
    <row r="19" spans="1:10" s="23" customFormat="1" ht="12.75">
      <c r="A19" s="20" t="s">
        <v>16</v>
      </c>
      <c r="B19" s="24"/>
      <c r="C19" s="49"/>
      <c r="D19" s="42" t="e">
        <f t="shared" si="0"/>
        <v>#DIV/0!</v>
      </c>
      <c r="E19" s="24"/>
      <c r="F19" s="49"/>
      <c r="G19" s="42" t="e">
        <f t="shared" si="1"/>
        <v>#DIV/0!</v>
      </c>
      <c r="H19" s="38">
        <f t="shared" si="2"/>
        <v>0</v>
      </c>
      <c r="I19" s="29">
        <f t="shared" si="3"/>
        <v>0</v>
      </c>
      <c r="J19" s="42" t="e">
        <f t="shared" si="4"/>
        <v>#DIV/0!</v>
      </c>
    </row>
    <row r="20" spans="1:10" s="23" customFormat="1" ht="12.75">
      <c r="A20" s="20" t="s">
        <v>28</v>
      </c>
      <c r="B20" s="24">
        <v>15980</v>
      </c>
      <c r="C20" s="49">
        <v>20526</v>
      </c>
      <c r="D20" s="42">
        <f t="shared" si="0"/>
        <v>-0.22147520218259764</v>
      </c>
      <c r="E20" s="24">
        <v>14261</v>
      </c>
      <c r="F20" s="49">
        <v>333197</v>
      </c>
      <c r="G20" s="42">
        <f t="shared" si="1"/>
        <v>-0.9571994945932887</v>
      </c>
      <c r="H20" s="38">
        <f t="shared" si="2"/>
        <v>30241</v>
      </c>
      <c r="I20" s="29">
        <f t="shared" si="3"/>
        <v>353723</v>
      </c>
      <c r="J20" s="42">
        <f t="shared" si="4"/>
        <v>-0.9145065489097401</v>
      </c>
    </row>
    <row r="21" spans="1:10" s="23" customFormat="1" ht="12.75">
      <c r="A21" s="20" t="s">
        <v>33</v>
      </c>
      <c r="B21" s="24">
        <v>73043.43874</v>
      </c>
      <c r="C21" s="49">
        <v>75584.3709</v>
      </c>
      <c r="D21" s="42">
        <f t="shared" si="0"/>
        <v>-0.0336171635715764</v>
      </c>
      <c r="E21" s="24">
        <v>48962.39232</v>
      </c>
      <c r="F21" s="49">
        <v>62978.0996</v>
      </c>
      <c r="G21" s="42">
        <f t="shared" si="1"/>
        <v>-0.22254890777936398</v>
      </c>
      <c r="H21" s="38">
        <f t="shared" si="2"/>
        <v>122005.83106</v>
      </c>
      <c r="I21" s="29">
        <f t="shared" si="3"/>
        <v>138562.4705</v>
      </c>
      <c r="J21" s="42">
        <f t="shared" si="4"/>
        <v>-0.11948862762229695</v>
      </c>
    </row>
    <row r="22" spans="1:10" s="23" customFormat="1" ht="12.75">
      <c r="A22" s="20" t="s">
        <v>32</v>
      </c>
      <c r="B22" s="24">
        <v>1866.18667533601</v>
      </c>
      <c r="C22" s="49">
        <v>1082.69164</v>
      </c>
      <c r="D22" s="42">
        <f>B22/C22-1</f>
        <v>0.7236548305997912</v>
      </c>
      <c r="E22" s="24">
        <v>80975.3413723383</v>
      </c>
      <c r="F22" s="49">
        <v>62775.3807177434</v>
      </c>
      <c r="G22" s="42">
        <f>E22/F22-1</f>
        <v>0.28992194784811076</v>
      </c>
      <c r="H22" s="38">
        <f>B22+E22</f>
        <v>82841.5280476743</v>
      </c>
      <c r="I22" s="29">
        <f>C22+F22</f>
        <v>63858.0723577434</v>
      </c>
      <c r="J22" s="42">
        <f>H22/I22-1</f>
        <v>0.2972757396055188</v>
      </c>
    </row>
    <row r="23" spans="1:10" s="23" customFormat="1" ht="12.75">
      <c r="A23" s="20" t="s">
        <v>30</v>
      </c>
      <c r="B23" s="24">
        <v>4476</v>
      </c>
      <c r="C23" s="49">
        <v>6934</v>
      </c>
      <c r="D23" s="42">
        <f t="shared" si="0"/>
        <v>-0.3544851456590712</v>
      </c>
      <c r="E23" s="24">
        <v>766</v>
      </c>
      <c r="F23" s="49">
        <v>1202</v>
      </c>
      <c r="G23" s="42">
        <f t="shared" si="1"/>
        <v>-0.3627287853577371</v>
      </c>
      <c r="H23" s="38">
        <f t="shared" si="2"/>
        <v>5242</v>
      </c>
      <c r="I23" s="29">
        <f t="shared" si="3"/>
        <v>8136</v>
      </c>
      <c r="J23" s="42">
        <f t="shared" si="4"/>
        <v>-0.35570304818092424</v>
      </c>
    </row>
    <row r="24" spans="1:10" s="23" customFormat="1" ht="12.75">
      <c r="A24" s="20" t="s">
        <v>18</v>
      </c>
      <c r="B24" s="24">
        <v>0</v>
      </c>
      <c r="C24" s="49">
        <v>0</v>
      </c>
      <c r="D24" s="42" t="e">
        <f t="shared" si="0"/>
        <v>#DIV/0!</v>
      </c>
      <c r="E24" s="24">
        <v>149263.79529</v>
      </c>
      <c r="F24" s="49">
        <v>173438.94016</v>
      </c>
      <c r="G24" s="42">
        <f t="shared" si="1"/>
        <v>-0.1393870652559227</v>
      </c>
      <c r="H24" s="38">
        <f t="shared" si="2"/>
        <v>149263.79529</v>
      </c>
      <c r="I24" s="29">
        <f t="shared" si="3"/>
        <v>173438.94016</v>
      </c>
      <c r="J24" s="42">
        <f t="shared" si="4"/>
        <v>-0.1393870652559227</v>
      </c>
    </row>
    <row r="25" spans="1:10" s="23" customFormat="1" ht="13.5" customHeight="1">
      <c r="A25" s="20" t="s">
        <v>15</v>
      </c>
      <c r="B25" s="24">
        <v>129637.238</v>
      </c>
      <c r="C25" s="49">
        <v>186209.738</v>
      </c>
      <c r="D25" s="42">
        <f t="shared" si="0"/>
        <v>-0.30381064173990735</v>
      </c>
      <c r="E25" s="24">
        <v>80276.431</v>
      </c>
      <c r="F25" s="49">
        <v>162036.553</v>
      </c>
      <c r="G25" s="42">
        <f t="shared" si="1"/>
        <v>-0.5045782601904647</v>
      </c>
      <c r="H25" s="38">
        <f t="shared" si="2"/>
        <v>209913.669</v>
      </c>
      <c r="I25" s="29">
        <f t="shared" si="3"/>
        <v>348246.291</v>
      </c>
      <c r="J25" s="42">
        <f t="shared" si="4"/>
        <v>-0.3972264043438155</v>
      </c>
    </row>
    <row r="26" spans="1:10" s="23" customFormat="1" ht="12.75">
      <c r="A26" s="20" t="s">
        <v>27</v>
      </c>
      <c r="B26" s="24">
        <v>68385</v>
      </c>
      <c r="C26" s="49">
        <v>122295</v>
      </c>
      <c r="D26" s="42">
        <f t="shared" si="0"/>
        <v>-0.44081933030786213</v>
      </c>
      <c r="E26" s="24">
        <v>79622</v>
      </c>
      <c r="F26" s="49">
        <v>36931</v>
      </c>
      <c r="G26" s="42">
        <f t="shared" si="1"/>
        <v>1.155966532181636</v>
      </c>
      <c r="H26" s="38">
        <f t="shared" si="2"/>
        <v>148007</v>
      </c>
      <c r="I26" s="29">
        <f t="shared" si="3"/>
        <v>159226</v>
      </c>
      <c r="J26" s="42">
        <f t="shared" si="4"/>
        <v>-0.07045959830680915</v>
      </c>
    </row>
    <row r="27" spans="1:10" s="23" customFormat="1" ht="13.5" thickBot="1">
      <c r="A27" s="20" t="s">
        <v>26</v>
      </c>
      <c r="B27" s="40">
        <v>303110.18076</v>
      </c>
      <c r="C27" s="53">
        <v>224347.56806</v>
      </c>
      <c r="D27" s="42">
        <f t="shared" si="0"/>
        <v>0.3510740650370481</v>
      </c>
      <c r="E27" s="40">
        <v>11981.20764</v>
      </c>
      <c r="F27" s="53">
        <v>12265.55024</v>
      </c>
      <c r="G27" s="42">
        <f t="shared" si="1"/>
        <v>-0.023182213144642416</v>
      </c>
      <c r="H27" s="38">
        <f t="shared" si="2"/>
        <v>315091.3884</v>
      </c>
      <c r="I27" s="29">
        <f t="shared" si="3"/>
        <v>236613.1183</v>
      </c>
      <c r="J27" s="42">
        <f t="shared" si="4"/>
        <v>0.33167336901624367</v>
      </c>
    </row>
    <row r="28" spans="1:10" ht="23.25" customHeight="1" thickBot="1">
      <c r="A28" s="22" t="s">
        <v>0</v>
      </c>
      <c r="B28" s="17">
        <f>SUM(B15:B27)</f>
        <v>627890.751615336</v>
      </c>
      <c r="C28" s="37">
        <f>SUM(C15:C27)</f>
        <v>658511.78785</v>
      </c>
      <c r="D28" s="43">
        <f t="shared" si="0"/>
        <v>-0.046500361572326177</v>
      </c>
      <c r="E28" s="17">
        <f>SUM(E15:E27)</f>
        <v>510372.8279323383</v>
      </c>
      <c r="F28" s="37">
        <f>SUM(F15:F27)</f>
        <v>864305.6627177435</v>
      </c>
      <c r="G28" s="43">
        <f t="shared" si="1"/>
        <v>-0.40949961344981856</v>
      </c>
      <c r="H28" s="17">
        <f>SUM(H15:H27)</f>
        <v>1138263.5795476744</v>
      </c>
      <c r="I28" s="44">
        <f t="shared" si="3"/>
        <v>1522817.4505677435</v>
      </c>
      <c r="J28" s="43">
        <f t="shared" si="4"/>
        <v>-0.2525278856482095</v>
      </c>
    </row>
    <row r="29" spans="7:10" s="2" customFormat="1" ht="13.5" customHeight="1"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14">
      <selection activeCell="P28" sqref="P28"/>
    </sheetView>
  </sheetViews>
  <sheetFormatPr defaultColWidth="9.140625" defaultRowHeight="12.75"/>
  <cols>
    <col min="1" max="1" width="38.57421875" style="2" customWidth="1"/>
    <col min="2" max="3" width="11.7109375" style="0" customWidth="1"/>
    <col min="4" max="4" width="9.28125" style="0" customWidth="1"/>
    <col min="5" max="6" width="11.7109375" style="0" customWidth="1"/>
    <col min="7" max="7" width="8.00390625" style="0" bestFit="1" customWidth="1"/>
    <col min="8" max="9" width="11.7109375" style="0" customWidth="1"/>
    <col min="10" max="10" width="9.0039062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72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71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70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s="1" customFormat="1" ht="23.25" customHeight="1" thickBot="1">
      <c r="A11" s="16"/>
      <c r="B11" s="88" t="s">
        <v>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s="1" customFormat="1" ht="21" customHeight="1" thickBot="1">
      <c r="A12" s="9" t="s">
        <v>6</v>
      </c>
      <c r="B12" s="81" t="s">
        <v>12</v>
      </c>
      <c r="C12" s="81"/>
      <c r="D12" s="81"/>
      <c r="E12" s="81"/>
      <c r="F12" s="81"/>
      <c r="G12" s="92"/>
      <c r="H12" s="92"/>
      <c r="I12" s="92"/>
      <c r="J12" s="92"/>
      <c r="K12" s="81" t="s">
        <v>7</v>
      </c>
      <c r="L12" s="81"/>
      <c r="M12" s="81"/>
      <c r="N12" s="86" t="s">
        <v>14</v>
      </c>
      <c r="O12" s="86"/>
      <c r="P12" s="86"/>
    </row>
    <row r="13" spans="1:16" s="1" customFormat="1" ht="21.75" customHeight="1" thickBot="1">
      <c r="A13" s="9"/>
      <c r="B13" s="81" t="s">
        <v>4</v>
      </c>
      <c r="C13" s="81"/>
      <c r="D13" s="81"/>
      <c r="E13" s="81" t="s">
        <v>5</v>
      </c>
      <c r="F13" s="81"/>
      <c r="G13" s="81"/>
      <c r="H13" s="81" t="s">
        <v>1</v>
      </c>
      <c r="I13" s="81"/>
      <c r="J13" s="81"/>
      <c r="K13" s="81"/>
      <c r="L13" s="81"/>
      <c r="M13" s="81"/>
      <c r="N13" s="86"/>
      <c r="O13" s="86"/>
      <c r="P13" s="86"/>
    </row>
    <row r="14" spans="1:16" s="1" customFormat="1" ht="21.75" customHeight="1" thickBot="1">
      <c r="A14" s="21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  <c r="K14" s="35">
        <v>2023</v>
      </c>
      <c r="L14" s="35">
        <v>2022</v>
      </c>
      <c r="M14" s="35" t="s">
        <v>20</v>
      </c>
      <c r="N14" s="35">
        <v>2023</v>
      </c>
      <c r="O14" s="35">
        <v>2022</v>
      </c>
      <c r="P14" s="35" t="s">
        <v>20</v>
      </c>
    </row>
    <row r="15" spans="1:16" s="23" customFormat="1" ht="12.75">
      <c r="A15" s="20" t="s">
        <v>31</v>
      </c>
      <c r="B15" s="24">
        <v>0</v>
      </c>
      <c r="C15" s="49">
        <v>0</v>
      </c>
      <c r="D15" s="36" t="e">
        <f>B15/C15-1</f>
        <v>#DIV/0!</v>
      </c>
      <c r="E15" s="24">
        <v>0</v>
      </c>
      <c r="F15" s="49">
        <v>0</v>
      </c>
      <c r="G15" s="36" t="e">
        <f>E15/F15-1</f>
        <v>#DIV/0!</v>
      </c>
      <c r="H15" s="24">
        <f>B15+E15</f>
        <v>0</v>
      </c>
      <c r="I15" s="28">
        <f>C15+F15</f>
        <v>0</v>
      </c>
      <c r="J15" s="36" t="e">
        <f>H15/I15-1</f>
        <v>#DIV/0!</v>
      </c>
      <c r="K15" s="27">
        <v>40509.36624</v>
      </c>
      <c r="L15" s="66">
        <v>35125.68361</v>
      </c>
      <c r="M15" s="36">
        <f>K15/L15-1</f>
        <v>0.15326912038993923</v>
      </c>
      <c r="N15" s="26">
        <f>K15+H15+'Ind Produção - 1'!H15</f>
        <v>77368.02856</v>
      </c>
      <c r="O15" s="30">
        <f>L15+I15+'Ind Produção - 1'!I15</f>
        <v>60351.29986</v>
      </c>
      <c r="P15" s="36">
        <f>N15/O15-1</f>
        <v>0.28196126246617026</v>
      </c>
    </row>
    <row r="16" spans="1:16" s="23" customFormat="1" ht="12.75">
      <c r="A16" s="20" t="s">
        <v>29</v>
      </c>
      <c r="B16" s="24"/>
      <c r="C16" s="49"/>
      <c r="D16" s="36" t="e">
        <f aca="true" t="shared" si="0" ref="D16:D28">B16/C16-1</f>
        <v>#DIV/0!</v>
      </c>
      <c r="E16" s="24"/>
      <c r="F16" s="49"/>
      <c r="G16" s="36" t="e">
        <f aca="true" t="shared" si="1" ref="G16:G26">E16/F16-1</f>
        <v>#DIV/0!</v>
      </c>
      <c r="H16" s="24">
        <f aca="true" t="shared" si="2" ref="H16:H27">B16+E16</f>
        <v>0</v>
      </c>
      <c r="I16" s="28">
        <f aca="true" t="shared" si="3" ref="I16:I28">C16+F16</f>
        <v>0</v>
      </c>
      <c r="J16" s="36" t="e">
        <f aca="true" t="shared" si="4" ref="J16:J28">H16/I16-1</f>
        <v>#DIV/0!</v>
      </c>
      <c r="K16" s="27"/>
      <c r="L16" s="66"/>
      <c r="M16" s="36" t="e">
        <f aca="true" t="shared" si="5" ref="M16:M28">K16/L16-1</f>
        <v>#DIV/0!</v>
      </c>
      <c r="N16" s="26">
        <f>K16+H16+'Ind Produção - 1'!H16</f>
        <v>0</v>
      </c>
      <c r="O16" s="30">
        <f>L16+I16+'Ind Produção - 1'!I16</f>
        <v>0</v>
      </c>
      <c r="P16" s="36" t="e">
        <f aca="true" t="shared" si="6" ref="P16:P27">N16/O16-1</f>
        <v>#DIV/0!</v>
      </c>
    </row>
    <row r="17" spans="1:16" s="23" customFormat="1" ht="12.75">
      <c r="A17" s="20" t="s">
        <v>17</v>
      </c>
      <c r="B17" s="57">
        <v>13096</v>
      </c>
      <c r="C17" s="59">
        <v>1562</v>
      </c>
      <c r="D17" s="36">
        <f t="shared" si="0"/>
        <v>7.384122919334187</v>
      </c>
      <c r="E17" s="57">
        <v>1544</v>
      </c>
      <c r="F17" s="59">
        <v>11176</v>
      </c>
      <c r="G17" s="36">
        <f t="shared" si="1"/>
        <v>-0.8618468146027201</v>
      </c>
      <c r="H17" s="24">
        <f t="shared" si="2"/>
        <v>14640</v>
      </c>
      <c r="I17" s="28">
        <f t="shared" si="3"/>
        <v>12738</v>
      </c>
      <c r="J17" s="36">
        <f t="shared" si="4"/>
        <v>0.14931700423928396</v>
      </c>
      <c r="K17" s="58">
        <v>55562</v>
      </c>
      <c r="L17" s="65">
        <v>34507</v>
      </c>
      <c r="M17" s="36">
        <f t="shared" si="5"/>
        <v>0.610166053264555</v>
      </c>
      <c r="N17" s="26">
        <f>K17+H17+'Ind Produção - 1'!H17</f>
        <v>81721</v>
      </c>
      <c r="O17" s="30">
        <f>L17+I17+'Ind Produção - 1'!I17</f>
        <v>51846</v>
      </c>
      <c r="P17" s="36">
        <f t="shared" si="6"/>
        <v>0.5762257454769895</v>
      </c>
    </row>
    <row r="18" spans="1:16" s="23" customFormat="1" ht="12.75">
      <c r="A18" s="20" t="s">
        <v>34</v>
      </c>
      <c r="B18" s="24">
        <v>0</v>
      </c>
      <c r="C18" s="49">
        <v>0</v>
      </c>
      <c r="D18" s="36" t="e">
        <f>B18/C18-1</f>
        <v>#DIV/0!</v>
      </c>
      <c r="E18" s="24">
        <v>0</v>
      </c>
      <c r="F18" s="49">
        <v>0</v>
      </c>
      <c r="G18" s="36" t="e">
        <f>E18/F18-1</f>
        <v>#DIV/0!</v>
      </c>
      <c r="H18" s="24">
        <f>B18+E18</f>
        <v>0</v>
      </c>
      <c r="I18" s="28">
        <f>C18+F18</f>
        <v>0</v>
      </c>
      <c r="J18" s="36" t="e">
        <f>H18/I18-1</f>
        <v>#DIV/0!</v>
      </c>
      <c r="K18" s="27">
        <v>0</v>
      </c>
      <c r="L18" s="66">
        <v>0</v>
      </c>
      <c r="M18" s="36" t="e">
        <f>K18/L18-1</f>
        <v>#DIV/0!</v>
      </c>
      <c r="N18" s="26">
        <f>K18+H18+'Ind Produção - 1'!H18</f>
        <v>27279.705429999998</v>
      </c>
      <c r="O18" s="30">
        <f>L18+I18+'Ind Produção - 1'!I18</f>
        <v>11186.942</v>
      </c>
      <c r="P18" s="36">
        <f>N18/O18-1</f>
        <v>1.4385310507554254</v>
      </c>
    </row>
    <row r="19" spans="1:16" s="23" customFormat="1" ht="12.75">
      <c r="A19" s="20" t="s">
        <v>16</v>
      </c>
      <c r="B19" s="24"/>
      <c r="C19" s="49"/>
      <c r="D19" s="36" t="e">
        <f t="shared" si="0"/>
        <v>#DIV/0!</v>
      </c>
      <c r="E19" s="24"/>
      <c r="F19" s="49"/>
      <c r="G19" s="36" t="e">
        <f t="shared" si="1"/>
        <v>#DIV/0!</v>
      </c>
      <c r="H19" s="24">
        <f t="shared" si="2"/>
        <v>0</v>
      </c>
      <c r="I19" s="28">
        <f t="shared" si="3"/>
        <v>0</v>
      </c>
      <c r="J19" s="36" t="e">
        <f t="shared" si="4"/>
        <v>#DIV/0!</v>
      </c>
      <c r="K19" s="27"/>
      <c r="L19" s="66"/>
      <c r="M19" s="36" t="e">
        <f t="shared" si="5"/>
        <v>#DIV/0!</v>
      </c>
      <c r="N19" s="26">
        <f>K19+H19+'Ind Produção - 1'!H19</f>
        <v>0</v>
      </c>
      <c r="O19" s="30">
        <f>L19+I19+'Ind Produção - 1'!I19</f>
        <v>0</v>
      </c>
      <c r="P19" s="36" t="e">
        <f t="shared" si="6"/>
        <v>#DIV/0!</v>
      </c>
    </row>
    <row r="20" spans="1:16" s="23" customFormat="1" ht="12.75">
      <c r="A20" s="20" t="s">
        <v>28</v>
      </c>
      <c r="B20" s="24">
        <v>4</v>
      </c>
      <c r="C20" s="49">
        <v>18</v>
      </c>
      <c r="D20" s="36">
        <f t="shared" si="0"/>
        <v>-0.7777777777777778</v>
      </c>
      <c r="E20" s="24">
        <v>6728</v>
      </c>
      <c r="F20" s="49">
        <v>5500</v>
      </c>
      <c r="G20" s="36">
        <f t="shared" si="1"/>
        <v>0.2232727272727273</v>
      </c>
      <c r="H20" s="24">
        <f t="shared" si="2"/>
        <v>6732</v>
      </c>
      <c r="I20" s="28">
        <f t="shared" si="3"/>
        <v>5518</v>
      </c>
      <c r="J20" s="36">
        <f t="shared" si="4"/>
        <v>0.22000724900326207</v>
      </c>
      <c r="K20" s="27">
        <v>189622</v>
      </c>
      <c r="L20" s="66">
        <v>152836</v>
      </c>
      <c r="M20" s="36">
        <f t="shared" si="5"/>
        <v>0.24068936637964877</v>
      </c>
      <c r="N20" s="26">
        <f>K20+H20+'Ind Produção - 1'!H20</f>
        <v>226595</v>
      </c>
      <c r="O20" s="30">
        <f>L20+I20+'Ind Produção - 1'!I20</f>
        <v>512077</v>
      </c>
      <c r="P20" s="36">
        <f t="shared" si="6"/>
        <v>-0.5574981887489576</v>
      </c>
    </row>
    <row r="21" spans="1:16" s="23" customFormat="1" ht="12.75">
      <c r="A21" s="20" t="s">
        <v>33</v>
      </c>
      <c r="B21" s="56">
        <v>15580.43871</v>
      </c>
      <c r="C21" s="64">
        <v>13212.25143</v>
      </c>
      <c r="D21" s="36">
        <f t="shared" si="0"/>
        <v>0.1792417660643928</v>
      </c>
      <c r="E21" s="56">
        <v>12462.90172</v>
      </c>
      <c r="F21" s="64">
        <v>14372.78171</v>
      </c>
      <c r="G21" s="36">
        <f t="shared" si="1"/>
        <v>-0.13288172244842367</v>
      </c>
      <c r="H21" s="24">
        <f t="shared" si="2"/>
        <v>28043.34043</v>
      </c>
      <c r="I21" s="28">
        <f t="shared" si="3"/>
        <v>27585.03314</v>
      </c>
      <c r="J21" s="36">
        <f t="shared" si="4"/>
        <v>0.016614346180916062</v>
      </c>
      <c r="K21" s="58">
        <v>341804.59498</v>
      </c>
      <c r="L21" s="65">
        <v>223738.78212</v>
      </c>
      <c r="M21" s="36">
        <f t="shared" si="5"/>
        <v>0.5276948937564012</v>
      </c>
      <c r="N21" s="26">
        <f>K21+H21+'Ind Produção - 1'!H21</f>
        <v>491853.76647</v>
      </c>
      <c r="O21" s="30">
        <f>L21+I21+'Ind Produção - 1'!I21</f>
        <v>389886.28576</v>
      </c>
      <c r="P21" s="36">
        <f t="shared" si="6"/>
        <v>0.26153133473580925</v>
      </c>
    </row>
    <row r="22" spans="1:16" s="23" customFormat="1" ht="12.75">
      <c r="A22" s="20" t="s">
        <v>32</v>
      </c>
      <c r="B22" s="25">
        <v>0</v>
      </c>
      <c r="C22" s="50">
        <v>0</v>
      </c>
      <c r="D22" s="36" t="e">
        <f>B22/C22-1</f>
        <v>#DIV/0!</v>
      </c>
      <c r="E22" s="25">
        <v>114631.052793053</v>
      </c>
      <c r="F22" s="50">
        <v>92272.8117916544</v>
      </c>
      <c r="G22" s="36">
        <f>E22/F22-1</f>
        <v>0.24230583816912343</v>
      </c>
      <c r="H22" s="24">
        <f>B22+E22</f>
        <v>114631.052793053</v>
      </c>
      <c r="I22" s="28">
        <f>C22+F22</f>
        <v>92272.8117916544</v>
      </c>
      <c r="J22" s="36">
        <f>H22/I22-1</f>
        <v>0.24230583816912343</v>
      </c>
      <c r="K22" s="27">
        <v>17031.6347151355</v>
      </c>
      <c r="L22" s="66">
        <v>18522.11296</v>
      </c>
      <c r="M22" s="36">
        <f>K22/L22-1</f>
        <v>-0.08047020596857968</v>
      </c>
      <c r="N22" s="26">
        <f>K22+H22+'Ind Produção - 1'!H22</f>
        <v>214504.2155558628</v>
      </c>
      <c r="O22" s="30">
        <f>L22+I22+'Ind Produção - 1'!I22</f>
        <v>174652.99710939778</v>
      </c>
      <c r="P22" s="36">
        <f>N22/O22-1</f>
        <v>0.22817368786121262</v>
      </c>
    </row>
    <row r="23" spans="1:16" s="23" customFormat="1" ht="12.75">
      <c r="A23" s="20" t="s">
        <v>30</v>
      </c>
      <c r="B23" s="56">
        <v>0</v>
      </c>
      <c r="C23" s="64">
        <v>0</v>
      </c>
      <c r="D23" s="36" t="e">
        <f t="shared" si="0"/>
        <v>#DIV/0!</v>
      </c>
      <c r="E23" s="56">
        <v>0</v>
      </c>
      <c r="F23" s="64">
        <v>0</v>
      </c>
      <c r="G23" s="36" t="e">
        <f t="shared" si="1"/>
        <v>#DIV/0!</v>
      </c>
      <c r="H23" s="24">
        <f t="shared" si="2"/>
        <v>0</v>
      </c>
      <c r="I23" s="28">
        <f t="shared" si="3"/>
        <v>0</v>
      </c>
      <c r="J23" s="36" t="e">
        <f t="shared" si="4"/>
        <v>#DIV/0!</v>
      </c>
      <c r="K23" s="58">
        <v>23682</v>
      </c>
      <c r="L23" s="65">
        <v>17963</v>
      </c>
      <c r="M23" s="36">
        <f t="shared" si="5"/>
        <v>0.31837666314090085</v>
      </c>
      <c r="N23" s="26">
        <f>K23+H23+'Ind Produção - 1'!H23</f>
        <v>28924</v>
      </c>
      <c r="O23" s="30">
        <f>L23+I23+'Ind Produção - 1'!I23</f>
        <v>26099</v>
      </c>
      <c r="P23" s="36">
        <f t="shared" si="6"/>
        <v>0.10824169508410275</v>
      </c>
    </row>
    <row r="24" spans="1:16" s="23" customFormat="1" ht="12.75">
      <c r="A24" s="20" t="s">
        <v>18</v>
      </c>
      <c r="B24" s="25">
        <v>0</v>
      </c>
      <c r="C24" s="50">
        <v>0</v>
      </c>
      <c r="D24" s="36" t="e">
        <f t="shared" si="0"/>
        <v>#DIV/0!</v>
      </c>
      <c r="E24" s="25">
        <v>0</v>
      </c>
      <c r="F24" s="50">
        <v>0</v>
      </c>
      <c r="G24" s="36" t="e">
        <f t="shared" si="1"/>
        <v>#DIV/0!</v>
      </c>
      <c r="H24" s="24">
        <f t="shared" si="2"/>
        <v>0</v>
      </c>
      <c r="I24" s="28">
        <f t="shared" si="3"/>
        <v>0</v>
      </c>
      <c r="J24" s="36" t="e">
        <f t="shared" si="4"/>
        <v>#DIV/0!</v>
      </c>
      <c r="K24" s="27">
        <v>2983.21813</v>
      </c>
      <c r="L24" s="66">
        <v>3370.92814</v>
      </c>
      <c r="M24" s="36">
        <f t="shared" si="5"/>
        <v>-0.11501580392633337</v>
      </c>
      <c r="N24" s="26">
        <f>K24+H24+'Ind Produção - 1'!H24</f>
        <v>152247.01342</v>
      </c>
      <c r="O24" s="30">
        <f>L24+I24+'Ind Produção - 1'!I24</f>
        <v>176809.8683</v>
      </c>
      <c r="P24" s="36">
        <f t="shared" si="6"/>
        <v>-0.13892242054229276</v>
      </c>
    </row>
    <row r="25" spans="1:16" s="23" customFormat="1" ht="13.5" customHeight="1">
      <c r="A25" s="20" t="s">
        <v>15</v>
      </c>
      <c r="B25" s="25">
        <v>24.814</v>
      </c>
      <c r="C25" s="50">
        <v>66.757</v>
      </c>
      <c r="D25" s="36">
        <f t="shared" si="0"/>
        <v>-0.628293662087871</v>
      </c>
      <c r="E25" s="25">
        <v>9797.357</v>
      </c>
      <c r="F25" s="50">
        <v>15629.363</v>
      </c>
      <c r="G25" s="36">
        <f t="shared" si="1"/>
        <v>-0.3731441902014816</v>
      </c>
      <c r="H25" s="24">
        <f t="shared" si="2"/>
        <v>9822.171</v>
      </c>
      <c r="I25" s="28">
        <f t="shared" si="3"/>
        <v>15696.119999999999</v>
      </c>
      <c r="J25" s="36">
        <f t="shared" si="4"/>
        <v>-0.37422936368988</v>
      </c>
      <c r="K25" s="27">
        <v>560015.087329999</v>
      </c>
      <c r="L25" s="66">
        <v>439264.036259997</v>
      </c>
      <c r="M25" s="36">
        <f t="shared" si="5"/>
        <v>0.27489400702617584</v>
      </c>
      <c r="N25" s="26">
        <f>K25+H25+'Ind Produção - 1'!H25</f>
        <v>779750.9273299989</v>
      </c>
      <c r="O25" s="30">
        <f>L25+I25+'Ind Produção - 1'!I25</f>
        <v>803206.447259997</v>
      </c>
      <c r="P25" s="36">
        <f t="shared" si="6"/>
        <v>-0.029202355147935677</v>
      </c>
    </row>
    <row r="26" spans="1:16" s="23" customFormat="1" ht="16.5" customHeight="1">
      <c r="A26" s="20" t="s">
        <v>27</v>
      </c>
      <c r="B26" s="68">
        <v>1837</v>
      </c>
      <c r="C26" s="69">
        <v>1129</v>
      </c>
      <c r="D26" s="36">
        <f t="shared" si="0"/>
        <v>0.6271036315323295</v>
      </c>
      <c r="E26" s="25">
        <v>21215</v>
      </c>
      <c r="F26" s="50">
        <v>19429</v>
      </c>
      <c r="G26" s="36">
        <f t="shared" si="1"/>
        <v>0.09192444284317247</v>
      </c>
      <c r="H26" s="24">
        <f t="shared" si="2"/>
        <v>23052</v>
      </c>
      <c r="I26" s="28">
        <f t="shared" si="3"/>
        <v>20558</v>
      </c>
      <c r="J26" s="36">
        <f t="shared" si="4"/>
        <v>0.12131530304504334</v>
      </c>
      <c r="K26" s="27">
        <v>98029</v>
      </c>
      <c r="L26" s="66">
        <v>65470</v>
      </c>
      <c r="M26" s="36">
        <f t="shared" si="5"/>
        <v>0.49731174583778825</v>
      </c>
      <c r="N26" s="26">
        <f>K26+H26+'Ind Produção - 1'!H26</f>
        <v>269088</v>
      </c>
      <c r="O26" s="30">
        <f>L26+I26+'Ind Produção - 1'!I26</f>
        <v>245254</v>
      </c>
      <c r="P26" s="36">
        <f t="shared" si="6"/>
        <v>0.09718088186125406</v>
      </c>
    </row>
    <row r="27" spans="1:16" s="23" customFormat="1" ht="13.5" thickBot="1">
      <c r="A27" s="20" t="s">
        <v>26</v>
      </c>
      <c r="B27" s="41">
        <v>0</v>
      </c>
      <c r="C27" s="51">
        <v>0</v>
      </c>
      <c r="D27" s="36" t="e">
        <f t="shared" si="0"/>
        <v>#DIV/0!</v>
      </c>
      <c r="E27" s="41">
        <v>100947.33995</v>
      </c>
      <c r="F27" s="51">
        <v>89155.40744</v>
      </c>
      <c r="G27" s="36">
        <f>E27/F27-1</f>
        <v>0.13226267310746986</v>
      </c>
      <c r="H27" s="24">
        <f t="shared" si="2"/>
        <v>100947.33995</v>
      </c>
      <c r="I27" s="28">
        <f t="shared" si="3"/>
        <v>89155.40744</v>
      </c>
      <c r="J27" s="36">
        <f t="shared" si="4"/>
        <v>0.13226267310746986</v>
      </c>
      <c r="K27" s="45">
        <v>303577</v>
      </c>
      <c r="L27" s="67">
        <v>263011.88259</v>
      </c>
      <c r="M27" s="36">
        <f t="shared" si="5"/>
        <v>0.15423302175755893</v>
      </c>
      <c r="N27" s="26">
        <f>K27+H27+'Ind Produção - 1'!H27</f>
        <v>719615.72835</v>
      </c>
      <c r="O27" s="30">
        <f>L27+I27+'Ind Produção - 1'!I27</f>
        <v>588780.40833</v>
      </c>
      <c r="P27" s="36">
        <f t="shared" si="6"/>
        <v>0.22221411950696113</v>
      </c>
    </row>
    <row r="28" spans="1:16" ht="23.25" customHeight="1" thickBot="1">
      <c r="A28" s="22" t="s">
        <v>0</v>
      </c>
      <c r="B28" s="17">
        <f>SUM(B15:B27)</f>
        <v>30542.25271</v>
      </c>
      <c r="C28" s="37">
        <f>SUM(C15:C27)</f>
        <v>15988.00843</v>
      </c>
      <c r="D28" s="43">
        <f t="shared" si="0"/>
        <v>0.9103225297711455</v>
      </c>
      <c r="E28" s="17">
        <f>SUM(E15:E27)</f>
        <v>267325.65146305296</v>
      </c>
      <c r="F28" s="37">
        <f>SUM(F15:F27)</f>
        <v>247535.3639416544</v>
      </c>
      <c r="G28" s="43">
        <f>E28/F28-1</f>
        <v>0.07994933413256966</v>
      </c>
      <c r="H28" s="46">
        <f>B28+E28</f>
        <v>297867.904173053</v>
      </c>
      <c r="I28" s="37">
        <f t="shared" si="3"/>
        <v>263523.3723716544</v>
      </c>
      <c r="J28" s="43">
        <f t="shared" si="4"/>
        <v>0.13032821905816228</v>
      </c>
      <c r="K28" s="17">
        <f>SUM(K15:K27)</f>
        <v>1632815.9013951344</v>
      </c>
      <c r="L28" s="37">
        <f>SUM(L15:L27)</f>
        <v>1253809.425679997</v>
      </c>
      <c r="M28" s="43">
        <f t="shared" si="5"/>
        <v>0.3022839579544436</v>
      </c>
      <c r="N28" s="17">
        <f>SUM(N15:N27)</f>
        <v>3068947.3851158614</v>
      </c>
      <c r="O28" s="44">
        <f>L28+I28+'Ind Produção - 1'!I28</f>
        <v>3040150.2486193953</v>
      </c>
      <c r="P28" s="43">
        <f>N28/O28-1</f>
        <v>0.009472274111959944</v>
      </c>
    </row>
    <row r="29" spans="2:16" s="2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A1:P1"/>
    <mergeCell ref="A10:P10"/>
    <mergeCell ref="B12:J12"/>
    <mergeCell ref="B13:D13"/>
    <mergeCell ref="E13:G13"/>
    <mergeCell ref="H13:J13"/>
    <mergeCell ref="K12:M13"/>
    <mergeCell ref="N12:P13"/>
    <mergeCell ref="A3:P3"/>
    <mergeCell ref="B11:P11"/>
    <mergeCell ref="A6:P6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10" zoomScaleNormal="110" workbookViewId="0" topLeftCell="A8">
      <selection activeCell="D25" sqref="D25"/>
    </sheetView>
  </sheetViews>
  <sheetFormatPr defaultColWidth="9.140625" defaultRowHeight="12.75"/>
  <cols>
    <col min="1" max="1" width="33.28125" style="0" customWidth="1"/>
    <col min="2" max="3" width="12.28125" style="0" customWidth="1"/>
    <col min="4" max="4" width="7.8515625" style="0" bestFit="1" customWidth="1"/>
    <col min="5" max="5" width="11.00390625" style="0" customWidth="1"/>
    <col min="6" max="6" width="11.57421875" style="0" customWidth="1"/>
    <col min="7" max="7" width="7.8515625" style="0" bestFit="1" customWidth="1"/>
  </cols>
  <sheetData>
    <row r="1" spans="1:7" ht="12.75">
      <c r="A1" s="93" t="s">
        <v>35</v>
      </c>
      <c r="B1" s="93"/>
      <c r="C1" s="93"/>
      <c r="D1" s="93"/>
      <c r="E1" s="93"/>
      <c r="F1" s="93"/>
      <c r="G1" s="93"/>
    </row>
    <row r="3" spans="1:7" ht="15.75" thickBot="1">
      <c r="A3" s="70" t="s">
        <v>10</v>
      </c>
      <c r="B3" s="70"/>
      <c r="C3" s="70"/>
      <c r="D3" s="70"/>
      <c r="E3" s="70"/>
      <c r="F3" s="70"/>
      <c r="G3" s="70"/>
    </row>
    <row r="4" spans="1:7" ht="19.5" customHeight="1" thickBot="1">
      <c r="A4" s="10"/>
      <c r="B4" s="82" t="s">
        <v>21</v>
      </c>
      <c r="C4" s="83"/>
      <c r="D4" s="83"/>
      <c r="E4" s="83"/>
      <c r="F4" s="83"/>
      <c r="G4" s="84"/>
    </row>
    <row r="5" spans="1:7" ht="19.5" customHeight="1" thickBot="1">
      <c r="A5" s="9" t="s">
        <v>6</v>
      </c>
      <c r="B5" s="98" t="s">
        <v>22</v>
      </c>
      <c r="C5" s="99"/>
      <c r="D5" s="100"/>
      <c r="E5" s="82" t="s">
        <v>19</v>
      </c>
      <c r="F5" s="83"/>
      <c r="G5" s="84"/>
    </row>
    <row r="6" spans="1:7" ht="19.5" customHeight="1" thickBot="1">
      <c r="A6" s="11"/>
      <c r="B6" s="33">
        <v>2023</v>
      </c>
      <c r="C6" s="33">
        <v>2022</v>
      </c>
      <c r="D6" s="33" t="s">
        <v>20</v>
      </c>
      <c r="E6" s="33">
        <v>2023</v>
      </c>
      <c r="F6" s="33">
        <v>2022</v>
      </c>
      <c r="G6" s="33" t="s">
        <v>20</v>
      </c>
    </row>
    <row r="7" spans="1:7" ht="12" customHeight="1">
      <c r="A7" s="20" t="s">
        <v>31</v>
      </c>
      <c r="B7" s="25">
        <v>151532.15288</v>
      </c>
      <c r="C7" s="50">
        <v>133197.41571</v>
      </c>
      <c r="D7" s="34">
        <f>B7/C7-1</f>
        <v>0.13765084759541235</v>
      </c>
      <c r="E7" s="54">
        <v>277119.41124</v>
      </c>
      <c r="F7" s="55">
        <v>137098.2891</v>
      </c>
      <c r="G7" s="34">
        <f>E7/F7-1</f>
        <v>1.0213192524807373</v>
      </c>
    </row>
    <row r="8" spans="1:7" ht="12.75">
      <c r="A8" s="20" t="s">
        <v>29</v>
      </c>
      <c r="B8" s="26"/>
      <c r="C8" s="48"/>
      <c r="D8" s="34" t="e">
        <f aca="true" t="shared" si="0" ref="D8:D19">B8/C8-1</f>
        <v>#DIV/0!</v>
      </c>
      <c r="E8" s="26"/>
      <c r="F8" s="48"/>
      <c r="G8" s="34" t="e">
        <f aca="true" t="shared" si="1" ref="G8:G19">E8/F8-1</f>
        <v>#DIV/0!</v>
      </c>
    </row>
    <row r="9" spans="1:7" ht="12.75">
      <c r="A9" s="20" t="s">
        <v>17</v>
      </c>
      <c r="B9" s="57">
        <v>334517</v>
      </c>
      <c r="C9" s="59">
        <v>162515</v>
      </c>
      <c r="D9" s="34">
        <f t="shared" si="0"/>
        <v>1.058376149893856</v>
      </c>
      <c r="E9" s="57">
        <v>334802</v>
      </c>
      <c r="F9" s="59">
        <v>162800</v>
      </c>
      <c r="G9" s="34">
        <f t="shared" si="1"/>
        <v>1.0565233415233415</v>
      </c>
    </row>
    <row r="10" spans="1:7" ht="12.75">
      <c r="A10" s="20" t="s">
        <v>34</v>
      </c>
      <c r="B10" s="26">
        <v>214383.11839</v>
      </c>
      <c r="C10" s="48">
        <v>185256.14739000003</v>
      </c>
      <c r="D10" s="34">
        <f>B10/C10-1</f>
        <v>0.15722539527221224</v>
      </c>
      <c r="E10" s="26">
        <v>214383.11839</v>
      </c>
      <c r="F10" s="48">
        <v>185256.14739000003</v>
      </c>
      <c r="G10" s="34">
        <f>E10/F10-1</f>
        <v>0.15722539527221224</v>
      </c>
    </row>
    <row r="11" spans="1:7" ht="12.75">
      <c r="A11" s="20" t="s">
        <v>16</v>
      </c>
      <c r="B11" s="26"/>
      <c r="C11" s="48"/>
      <c r="D11" s="34" t="e">
        <f t="shared" si="0"/>
        <v>#DIV/0!</v>
      </c>
      <c r="E11" s="24"/>
      <c r="F11" s="49"/>
      <c r="G11" s="34" t="e">
        <f t="shared" si="1"/>
        <v>#DIV/0!</v>
      </c>
    </row>
    <row r="12" spans="1:7" ht="12" customHeight="1">
      <c r="A12" s="20" t="s">
        <v>28</v>
      </c>
      <c r="B12" s="25">
        <v>1241170.95</v>
      </c>
      <c r="C12" s="50">
        <v>1294229.99</v>
      </c>
      <c r="D12" s="34">
        <f t="shared" si="0"/>
        <v>-0.04099660833852259</v>
      </c>
      <c r="E12" s="25">
        <v>1244051</v>
      </c>
      <c r="F12" s="50">
        <v>1304499</v>
      </c>
      <c r="G12" s="34">
        <f t="shared" si="1"/>
        <v>-0.04633809608133088</v>
      </c>
    </row>
    <row r="13" spans="1:7" ht="12.75">
      <c r="A13" s="20" t="s">
        <v>33</v>
      </c>
      <c r="B13" s="57">
        <v>1280675.32202</v>
      </c>
      <c r="C13" s="59">
        <v>1168382.45395</v>
      </c>
      <c r="D13" s="34">
        <f t="shared" si="0"/>
        <v>0.09610968368308415</v>
      </c>
      <c r="E13" s="60">
        <v>1280675.32202</v>
      </c>
      <c r="F13" s="61">
        <v>1168382.45395</v>
      </c>
      <c r="G13" s="34">
        <f t="shared" si="1"/>
        <v>0.09610968368308415</v>
      </c>
    </row>
    <row r="14" spans="1:7" ht="12.75">
      <c r="A14" s="20" t="s">
        <v>32</v>
      </c>
      <c r="B14" s="25">
        <v>447458.42615</v>
      </c>
      <c r="C14" s="50">
        <v>391479.06203</v>
      </c>
      <c r="D14" s="34">
        <f>B14/C14-1</f>
        <v>0.14299452908086874</v>
      </c>
      <c r="E14" s="25">
        <v>508123.66948</v>
      </c>
      <c r="F14" s="50">
        <v>435457.22478</v>
      </c>
      <c r="G14" s="34">
        <f>E14/F14-1</f>
        <v>0.16687389843333578</v>
      </c>
    </row>
    <row r="15" spans="1:7" ht="12.75">
      <c r="A15" s="20" t="s">
        <v>30</v>
      </c>
      <c r="B15" s="57">
        <v>92737</v>
      </c>
      <c r="C15" s="59">
        <v>71777</v>
      </c>
      <c r="D15" s="34">
        <f t="shared" si="0"/>
        <v>0.29201554815609465</v>
      </c>
      <c r="E15" s="62">
        <v>99014</v>
      </c>
      <c r="F15" s="63">
        <v>75873</v>
      </c>
      <c r="G15" s="34">
        <f t="shared" si="1"/>
        <v>0.3049965073214451</v>
      </c>
    </row>
    <row r="16" spans="1:7" ht="12.75">
      <c r="A16" s="20" t="s">
        <v>18</v>
      </c>
      <c r="B16" s="25">
        <v>123274.58818</v>
      </c>
      <c r="C16" s="50">
        <v>196469.56158</v>
      </c>
      <c r="D16" s="34">
        <f t="shared" si="0"/>
        <v>-0.3725512125713982</v>
      </c>
      <c r="E16" s="25">
        <v>124260.89592</v>
      </c>
      <c r="F16" s="50">
        <v>197484.09022</v>
      </c>
      <c r="G16" s="34">
        <f t="shared" si="1"/>
        <v>-0.37078021940110906</v>
      </c>
    </row>
    <row r="17" spans="1:9" ht="13.5">
      <c r="A17" s="20" t="s">
        <v>15</v>
      </c>
      <c r="B17" s="26">
        <v>2318205.32049</v>
      </c>
      <c r="C17" s="48">
        <v>2065087.51119</v>
      </c>
      <c r="D17" s="34">
        <f t="shared" si="0"/>
        <v>0.12257001600583095</v>
      </c>
      <c r="E17" s="25">
        <v>2536363.93652</v>
      </c>
      <c r="F17" s="50">
        <v>2330638.37013</v>
      </c>
      <c r="G17" s="34">
        <f t="shared" si="1"/>
        <v>0.08827005039761904</v>
      </c>
      <c r="I17" s="47"/>
    </row>
    <row r="18" spans="1:7" ht="12.75">
      <c r="A18" s="20" t="s">
        <v>27</v>
      </c>
      <c r="B18" s="25">
        <v>658447</v>
      </c>
      <c r="C18" s="50">
        <v>624431</v>
      </c>
      <c r="D18" s="34">
        <f t="shared" si="0"/>
        <v>0.054475194216814904</v>
      </c>
      <c r="E18" s="25">
        <v>858980</v>
      </c>
      <c r="F18" s="50">
        <v>820865</v>
      </c>
      <c r="G18" s="34">
        <f t="shared" si="1"/>
        <v>0.04643272645319274</v>
      </c>
    </row>
    <row r="19" spans="1:7" ht="13.5" thickBot="1">
      <c r="A19" s="20" t="s">
        <v>26</v>
      </c>
      <c r="B19" s="41">
        <v>1949060.83489</v>
      </c>
      <c r="C19" s="51">
        <v>1802420.76279</v>
      </c>
      <c r="D19" s="34">
        <f t="shared" si="0"/>
        <v>0.08135729188617047</v>
      </c>
      <c r="E19" s="41">
        <v>2296786.82126</v>
      </c>
      <c r="F19" s="51">
        <v>2100799.88003</v>
      </c>
      <c r="G19" s="34">
        <f t="shared" si="1"/>
        <v>0.09329158055130948</v>
      </c>
    </row>
    <row r="20" spans="1:7" ht="19.5" customHeight="1" thickBot="1">
      <c r="A20" s="15" t="s">
        <v>0</v>
      </c>
      <c r="B20" s="17">
        <f>SUM(B7:B19)</f>
        <v>8811461.713000001</v>
      </c>
      <c r="C20" s="37">
        <f>SUM(C7:C19)</f>
        <v>8095245.90464</v>
      </c>
      <c r="D20" s="43">
        <f>B20/C20-1</f>
        <v>0.08847363215359327</v>
      </c>
      <c r="E20" s="17">
        <f>SUM(E7:E19)</f>
        <v>9774560.17483</v>
      </c>
      <c r="F20" s="37">
        <f>SUM(F7:F19)</f>
        <v>8919153.4556</v>
      </c>
      <c r="G20" s="43">
        <f>E20/F20-1</f>
        <v>0.09590671620218871</v>
      </c>
    </row>
    <row r="21" spans="1:7" ht="12.75">
      <c r="A21" s="96"/>
      <c r="B21" s="97"/>
      <c r="C21" s="97"/>
      <c r="D21" s="32"/>
      <c r="F21" s="12"/>
      <c r="G21" s="32"/>
    </row>
    <row r="22" spans="1:7" ht="12.75">
      <c r="A22" s="94"/>
      <c r="B22" s="95"/>
      <c r="C22" s="95"/>
      <c r="D22" s="31"/>
      <c r="E22" s="2" t="s">
        <v>8</v>
      </c>
      <c r="F22" s="12"/>
      <c r="G22" s="31"/>
    </row>
  </sheetData>
  <sheetProtection/>
  <mergeCells count="7">
    <mergeCell ref="A3:G3"/>
    <mergeCell ref="A1:G1"/>
    <mergeCell ref="B4:G4"/>
    <mergeCell ref="A22:C22"/>
    <mergeCell ref="A21:C21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ALF</cp:lastModifiedBy>
  <cp:lastPrinted>2017-02-20T11:53:32Z</cp:lastPrinted>
  <dcterms:created xsi:type="dcterms:W3CDTF">1995-11-28T10:49:03Z</dcterms:created>
  <dcterms:modified xsi:type="dcterms:W3CDTF">2023-03-02T16:02:15Z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