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2"/>
  </bookViews>
  <sheets>
    <sheet name="Prod. Mensal  " sheetId="1" r:id="rId1"/>
    <sheet name="Prod. Mensal Acumulada" sheetId="2" r:id="rId2"/>
    <sheet name="Frota  " sheetId="3" r:id="rId3"/>
    <sheet name="Folha1" sheetId="4" r:id="rId4"/>
  </sheets>
  <externalReferences>
    <externalReference r:id="rId7"/>
  </externalReference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<sst xmlns="http://schemas.openxmlformats.org/spreadsheetml/2006/main" count="107" uniqueCount="31">
  <si>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</si>
  <si>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</si>
  <si>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</si>
  <si>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</si>
  <si>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</si>
  <si>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</si>
  <si>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</si>
  <si>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</si>
  <si>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</si>
  <si>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</si>
  <si>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</si>
  <si>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</si>
  <si>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</si>
  <si>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</si>
  <si>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FINLOG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</si>
  <si>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</si>
  <si>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</si>
  <si>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</si>
  <si>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</si>
  <si>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</si>
  <si>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</si>
  <si>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</si>
  <si>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</si>
  <si>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</si>
  <si>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</si>
  <si>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Quota Mercado 2022</t>
  </si>
  <si>
    <t>QUADRO  1  -   PRODUÇÃO MENSAL COM INVESTIMENTO  -  DEZEMBRO  2022-21</t>
  </si>
  <si>
    <t>QUADRO  2  -   PRODUÇÃO ACUMULADA COM INVESTIMENTO  -  DEZEMBRO  2022-21</t>
  </si>
  <si>
    <t>QUADRO  3  -  FROTA COM INVESTIMENTO  -  DEZEMBRO  2022-21</t>
  </si>
  <si>
    <t>TOTAL ACUM  DEZ 2021</t>
  </si>
  <si>
    <t>TOTAL ACUM  DEZ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</si>
</sst>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Renting/VIATURAS%20LIGEIRAS/Estat&#237;stica/2022/Estatisticas%20Mensais/Quadros%20M&#227;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mensal "/>
      <sheetName val="Frota"/>
      <sheetName val="Folha2"/>
      <sheetName val="Mapa mensal 2021 alt Leasy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8" zoomScaleNormal="68" zoomScalePageLayoutView="0" workbookViewId="0" topLeftCell="A5">
      <selection activeCell="L10" sqref="L10:M16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18</v>
      </c>
      <c r="R6" s="47"/>
    </row>
    <row r="7" spans="2:18" ht="16.5" customHeight="1">
      <c r="B7" s="3"/>
      <c r="C7" s="59">
        <v>44561</v>
      </c>
      <c r="D7" s="60"/>
      <c r="E7" s="60"/>
      <c r="F7" s="60"/>
      <c r="G7" s="60"/>
      <c r="H7" s="60"/>
      <c r="I7" s="59">
        <v>44896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15</v>
      </c>
      <c r="C10" s="18">
        <v>385</v>
      </c>
      <c r="D10" s="15">
        <v>45</v>
      </c>
      <c r="E10" s="22">
        <f aca="true" t="shared" si="0" ref="E10:E16">C10+D10</f>
        <v>430</v>
      </c>
      <c r="F10" s="15">
        <v>10852</v>
      </c>
      <c r="G10" s="16">
        <v>841</v>
      </c>
      <c r="H10" s="17">
        <f aca="true" t="shared" si="1" ref="H10:H16">F10+G10</f>
        <v>11693</v>
      </c>
      <c r="I10" s="18">
        <v>528</v>
      </c>
      <c r="J10" s="15">
        <v>42</v>
      </c>
      <c r="K10" s="15">
        <f aca="true" t="shared" si="2" ref="K10:K16">I10+J10</f>
        <v>570</v>
      </c>
      <c r="L10" s="15">
        <v>13790</v>
      </c>
      <c r="M10" s="16">
        <v>879</v>
      </c>
      <c r="N10" s="17">
        <f aca="true" t="shared" si="3" ref="N10:N16">L10+M10</f>
        <v>14669</v>
      </c>
      <c r="O10" s="19">
        <f aca="true" t="shared" si="4" ref="O10:O15">(K10-E10)/E10</f>
        <v>0.32558139534883723</v>
      </c>
      <c r="P10" s="20">
        <f aca="true" t="shared" si="5" ref="P10:P15">(N10-H10)/H10</f>
        <v>0.2545112460446421</v>
      </c>
      <c r="Q10" s="19">
        <f aca="true" t="shared" si="6" ref="Q10:Q15">K10/$K$17</f>
        <v>0.2425531914893617</v>
      </c>
      <c r="R10" s="20">
        <f aca="true" t="shared" si="7" ref="R10:R15">N10/$N$17</f>
        <v>0.22386053590860192</v>
      </c>
    </row>
    <row r="11" spans="2:18" ht="27.75" customHeight="1">
      <c r="B11" s="28" t="s">
        <v>21</v>
      </c>
      <c r="C11" s="25">
        <v>233</v>
      </c>
      <c r="D11" s="22">
        <v>37</v>
      </c>
      <c r="E11" s="22">
        <f t="shared" si="0"/>
        <v>270</v>
      </c>
      <c r="F11" s="22">
        <v>6509</v>
      </c>
      <c r="G11" s="23">
        <v>781</v>
      </c>
      <c r="H11" s="24">
        <f t="shared" si="1"/>
        <v>7290</v>
      </c>
      <c r="I11" s="25">
        <v>227</v>
      </c>
      <c r="J11" s="22">
        <v>41</v>
      </c>
      <c r="K11" s="22">
        <f t="shared" si="2"/>
        <v>268</v>
      </c>
      <c r="L11" s="22">
        <v>7243</v>
      </c>
      <c r="M11" s="23">
        <v>905</v>
      </c>
      <c r="N11" s="24">
        <f t="shared" si="3"/>
        <v>8148</v>
      </c>
      <c r="O11" s="26">
        <f t="shared" si="4"/>
        <v>-0.007407407407407408</v>
      </c>
      <c r="P11" s="27">
        <f t="shared" si="5"/>
        <v>0.1176954732510288</v>
      </c>
      <c r="Q11" s="26">
        <f t="shared" si="6"/>
        <v>0.11404255319148936</v>
      </c>
      <c r="R11" s="27">
        <f t="shared" si="7"/>
        <v>0.12434492102960586</v>
      </c>
    </row>
    <row r="12" spans="2:18" ht="27.75" customHeight="1">
      <c r="B12" s="21" t="s">
        <v>14</v>
      </c>
      <c r="C12" s="25">
        <v>107</v>
      </c>
      <c r="D12" s="22">
        <v>94</v>
      </c>
      <c r="E12" s="22">
        <f t="shared" si="0"/>
        <v>201</v>
      </c>
      <c r="F12" s="22">
        <v>3315</v>
      </c>
      <c r="G12" s="22">
        <v>1174</v>
      </c>
      <c r="H12" s="24">
        <f t="shared" si="1"/>
        <v>4489</v>
      </c>
      <c r="I12" s="25">
        <v>152</v>
      </c>
      <c r="J12" s="22">
        <v>20</v>
      </c>
      <c r="K12" s="22">
        <f t="shared" si="2"/>
        <v>172</v>
      </c>
      <c r="L12" s="22">
        <v>4247</v>
      </c>
      <c r="M12" s="23">
        <v>417</v>
      </c>
      <c r="N12" s="24">
        <f t="shared" si="3"/>
        <v>4664</v>
      </c>
      <c r="O12" s="26">
        <f t="shared" si="4"/>
        <v>-0.14427860696517414</v>
      </c>
      <c r="P12" s="27">
        <f t="shared" si="5"/>
        <v>0.038984183559812875</v>
      </c>
      <c r="Q12" s="26">
        <f t="shared" si="6"/>
        <v>0.07319148936170213</v>
      </c>
      <c r="R12" s="27">
        <f t="shared" si="7"/>
        <v>0.07117632691238117</v>
      </c>
    </row>
    <row r="13" spans="2:18" ht="27.75" customHeight="1">
      <c r="B13" s="21" t="s">
        <v>10</v>
      </c>
      <c r="C13" s="25">
        <v>932</v>
      </c>
      <c r="D13" s="22">
        <v>336</v>
      </c>
      <c r="E13" s="22">
        <f t="shared" si="0"/>
        <v>1268</v>
      </c>
      <c r="F13" s="22">
        <v>24124</v>
      </c>
      <c r="G13" s="22">
        <v>6422</v>
      </c>
      <c r="H13" s="24">
        <f t="shared" si="1"/>
        <v>30546</v>
      </c>
      <c r="I13" s="25">
        <v>761</v>
      </c>
      <c r="J13" s="22">
        <v>102</v>
      </c>
      <c r="K13" s="22">
        <f t="shared" si="2"/>
        <v>863</v>
      </c>
      <c r="L13" s="22">
        <v>23386</v>
      </c>
      <c r="M13" s="23">
        <v>2781</v>
      </c>
      <c r="N13" s="24">
        <f t="shared" si="3"/>
        <v>26167</v>
      </c>
      <c r="O13" s="26">
        <f t="shared" si="4"/>
        <v>-0.3194006309148265</v>
      </c>
      <c r="P13" s="27">
        <f t="shared" si="5"/>
        <v>-0.1433575590912067</v>
      </c>
      <c r="Q13" s="26">
        <f t="shared" si="6"/>
        <v>0.3672340425531915</v>
      </c>
      <c r="R13" s="27">
        <f t="shared" si="7"/>
        <v>0.3993291051278469</v>
      </c>
    </row>
    <row r="14" spans="2:18" ht="27.75" customHeight="1">
      <c r="B14" s="28" t="s">
        <v>24</v>
      </c>
      <c r="C14" s="25">
        <v>92</v>
      </c>
      <c r="D14" s="22">
        <v>2</v>
      </c>
      <c r="E14" s="22">
        <f t="shared" si="0"/>
        <v>94</v>
      </c>
      <c r="F14" s="22">
        <v>1245</v>
      </c>
      <c r="G14" s="22">
        <v>28</v>
      </c>
      <c r="H14" s="24">
        <f t="shared" si="1"/>
        <v>1273</v>
      </c>
      <c r="I14" s="25">
        <v>134</v>
      </c>
      <c r="J14" s="22">
        <v>6</v>
      </c>
      <c r="K14" s="22">
        <f t="shared" si="2"/>
        <v>140</v>
      </c>
      <c r="L14" s="22">
        <v>2160</v>
      </c>
      <c r="M14" s="23">
        <v>195</v>
      </c>
      <c r="N14" s="24">
        <f t="shared" si="3"/>
        <v>2355</v>
      </c>
      <c r="O14" s="26">
        <f>(K14-E14)/E14</f>
        <v>0.48936170212765956</v>
      </c>
      <c r="P14" s="27">
        <f>(N14-H14)/H14</f>
        <v>0.8499607227022781</v>
      </c>
      <c r="Q14" s="26">
        <f t="shared" si="6"/>
        <v>0.059574468085106386</v>
      </c>
      <c r="R14" s="27">
        <f t="shared" si="7"/>
        <v>0.03593916163779109</v>
      </c>
    </row>
    <row r="15" spans="2:18" ht="27.75" customHeight="1">
      <c r="B15" s="21" t="s">
        <v>11</v>
      </c>
      <c r="C15" s="25">
        <v>173</v>
      </c>
      <c r="D15" s="22">
        <v>36</v>
      </c>
      <c r="E15" s="22">
        <f t="shared" si="0"/>
        <v>209</v>
      </c>
      <c r="F15" s="22">
        <v>4815</v>
      </c>
      <c r="G15" s="22">
        <v>765</v>
      </c>
      <c r="H15" s="24">
        <f t="shared" si="1"/>
        <v>5580</v>
      </c>
      <c r="I15" s="25">
        <v>255</v>
      </c>
      <c r="J15" s="22">
        <v>14</v>
      </c>
      <c r="K15" s="22">
        <f t="shared" si="2"/>
        <v>269</v>
      </c>
      <c r="L15" s="22">
        <v>7762</v>
      </c>
      <c r="M15" s="23">
        <v>376</v>
      </c>
      <c r="N15" s="24">
        <f t="shared" si="3"/>
        <v>8138</v>
      </c>
      <c r="O15" s="26">
        <f t="shared" si="4"/>
        <v>0.28708133971291866</v>
      </c>
      <c r="P15" s="27">
        <f t="shared" si="5"/>
        <v>0.45842293906810033</v>
      </c>
      <c r="Q15" s="26">
        <f t="shared" si="6"/>
        <v>0.11446808510638298</v>
      </c>
      <c r="R15" s="27">
        <f t="shared" si="7"/>
        <v>0.12419231312456216</v>
      </c>
    </row>
    <row r="16" spans="2:18" ht="27.75" customHeight="1" thickBot="1">
      <c r="B16" s="5" t="s">
        <v>23</v>
      </c>
      <c r="C16" s="25">
        <v>52</v>
      </c>
      <c r="D16" s="15">
        <v>7</v>
      </c>
      <c r="E16" s="22">
        <f t="shared" si="0"/>
        <v>59</v>
      </c>
      <c r="F16" s="15">
        <v>997.401</v>
      </c>
      <c r="G16" s="16">
        <v>107.202</v>
      </c>
      <c r="H16" s="24">
        <f t="shared" si="1"/>
        <v>1104.603</v>
      </c>
      <c r="I16" s="18">
        <v>53</v>
      </c>
      <c r="J16" s="15">
        <v>15</v>
      </c>
      <c r="K16" s="22">
        <f t="shared" si="2"/>
        <v>68</v>
      </c>
      <c r="L16" s="15">
        <v>1138.691</v>
      </c>
      <c r="M16" s="16">
        <v>247.714</v>
      </c>
      <c r="N16" s="24">
        <f t="shared" si="3"/>
        <v>1386.405</v>
      </c>
      <c r="O16" s="26">
        <f>(K16-E16)/E16</f>
        <v>0.15254237288135594</v>
      </c>
      <c r="P16" s="27">
        <f>(N16-H16)/H16</f>
        <v>0.2551160914826412</v>
      </c>
      <c r="Q16" s="26">
        <f>K16/$K$17</f>
        <v>0.02893617021276596</v>
      </c>
      <c r="R16" s="27">
        <f>N16/$N$17</f>
        <v>0.021157636259210938</v>
      </c>
    </row>
    <row r="17" spans="2:18" ht="34.5" customHeight="1" thickBot="1">
      <c r="B17" s="41" t="s">
        <v>20</v>
      </c>
      <c r="C17" s="40">
        <f>SUM(C10:C16)</f>
        <v>1974</v>
      </c>
      <c r="D17" s="31">
        <f aca="true" t="shared" si="8" ref="D17:P17">SUM(D10:D16)</f>
        <v>557</v>
      </c>
      <c r="E17" s="31">
        <f t="shared" si="8"/>
        <v>2531</v>
      </c>
      <c r="F17" s="31">
        <f t="shared" si="8"/>
        <v>51857.401</v>
      </c>
      <c r="G17" s="32">
        <f t="shared" si="8"/>
        <v>10118.202</v>
      </c>
      <c r="H17" s="33">
        <f t="shared" si="8"/>
        <v>61975.603</v>
      </c>
      <c r="I17" s="30">
        <f t="shared" si="8"/>
        <v>2110</v>
      </c>
      <c r="J17" s="31">
        <f t="shared" si="8"/>
        <v>240</v>
      </c>
      <c r="K17" s="31">
        <f t="shared" si="8"/>
        <v>2350</v>
      </c>
      <c r="L17" s="31">
        <f t="shared" si="8"/>
        <v>59726.691</v>
      </c>
      <c r="M17" s="32">
        <f t="shared" si="8"/>
        <v>5800.714</v>
      </c>
      <c r="N17" s="33">
        <f t="shared" si="8"/>
        <v>65527.405</v>
      </c>
      <c r="O17" s="34">
        <f>(K17-E17)/E17</f>
        <v>-0.07151323587514816</v>
      </c>
      <c r="P17" s="35">
        <f>(N17-H17)/H17</f>
        <v>0.05730968039149205</v>
      </c>
      <c r="Q17" s="34">
        <f>SUM(Q10:Q16)</f>
        <v>0.9999999999999999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orientation="landscape" paperSize="9" scale="7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75" zoomScaleNormal="75" zoomScalePageLayoutView="0" workbookViewId="0" topLeftCell="A8">
      <selection activeCell="L10" sqref="L10:M16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18</v>
      </c>
      <c r="R6" s="47"/>
    </row>
    <row r="7" spans="2:18" ht="16.5" customHeight="1">
      <c r="B7" s="3"/>
      <c r="C7" s="59" t="s">
        <v>29</v>
      </c>
      <c r="D7" s="60"/>
      <c r="E7" s="60"/>
      <c r="F7" s="60"/>
      <c r="G7" s="60"/>
      <c r="H7" s="60"/>
      <c r="I7" s="59" t="s">
        <v>30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22</v>
      </c>
      <c r="C10" s="18">
        <v>2748</v>
      </c>
      <c r="D10" s="15">
        <v>484</v>
      </c>
      <c r="E10" s="15">
        <f aca="true" t="shared" si="0" ref="E10:E16">C10+D10</f>
        <v>3232</v>
      </c>
      <c r="F10" s="15">
        <v>71820.562</v>
      </c>
      <c r="G10" s="16">
        <v>8581.475</v>
      </c>
      <c r="H10" s="17">
        <f aca="true" t="shared" si="1" ref="H10:H16">F10+G10</f>
        <v>80402.03700000001</v>
      </c>
      <c r="I10" s="18">
        <v>4120</v>
      </c>
      <c r="J10" s="15">
        <v>542</v>
      </c>
      <c r="K10" s="15">
        <f aca="true" t="shared" si="2" ref="K10:K15">I10+J10</f>
        <v>4662</v>
      </c>
      <c r="L10" s="15">
        <v>102711</v>
      </c>
      <c r="M10" s="16">
        <v>11485</v>
      </c>
      <c r="N10" s="17">
        <f aca="true" t="shared" si="3" ref="N10:N15">L10+M10</f>
        <v>114196</v>
      </c>
      <c r="O10" s="19">
        <f aca="true" t="shared" si="4" ref="O10:O17">(K10-E10)/E10</f>
        <v>0.44245049504950495</v>
      </c>
      <c r="P10" s="20">
        <f aca="true" t="shared" si="5" ref="P10:P17">(N10-H10)/H10</f>
        <v>0.4203122739290795</v>
      </c>
      <c r="Q10" s="19">
        <f aca="true" t="shared" si="6" ref="Q10:Q15">K10/$K$17</f>
        <v>0.17760676597203703</v>
      </c>
      <c r="R10" s="20">
        <f aca="true" t="shared" si="7" ref="R10:R15">N10/$N$17</f>
        <v>0.17120123717765384</v>
      </c>
    </row>
    <row r="11" spans="2:18" ht="27.75" customHeight="1">
      <c r="B11" s="28" t="s">
        <v>17</v>
      </c>
      <c r="C11" s="25">
        <v>3158</v>
      </c>
      <c r="D11" s="22">
        <v>436</v>
      </c>
      <c r="E11" s="22">
        <f t="shared" si="0"/>
        <v>3594</v>
      </c>
      <c r="F11" s="22">
        <v>81223.11294000002</v>
      </c>
      <c r="G11" s="23">
        <v>7707.033589999999</v>
      </c>
      <c r="H11" s="24">
        <f t="shared" si="1"/>
        <v>88930.14653000003</v>
      </c>
      <c r="I11" s="25">
        <v>2681</v>
      </c>
      <c r="J11" s="22">
        <v>592</v>
      </c>
      <c r="K11" s="22">
        <f t="shared" si="2"/>
        <v>3273</v>
      </c>
      <c r="L11" s="22">
        <v>77564</v>
      </c>
      <c r="M11" s="23">
        <v>11192</v>
      </c>
      <c r="N11" s="24">
        <f t="shared" si="3"/>
        <v>88756</v>
      </c>
      <c r="O11" s="26">
        <f t="shared" si="4"/>
        <v>-0.08931552587646077</v>
      </c>
      <c r="P11" s="27">
        <f t="shared" si="5"/>
        <v>-0.0019582395486246055</v>
      </c>
      <c r="Q11" s="26">
        <f t="shared" si="6"/>
        <v>0.12469046439864376</v>
      </c>
      <c r="R11" s="27">
        <f t="shared" si="7"/>
        <v>0.13306190240411087</v>
      </c>
    </row>
    <row r="12" spans="2:18" ht="27.75" customHeight="1">
      <c r="B12" s="21" t="s">
        <v>14</v>
      </c>
      <c r="C12" s="25">
        <v>2033</v>
      </c>
      <c r="D12" s="22">
        <v>1029</v>
      </c>
      <c r="E12" s="23">
        <f t="shared" si="0"/>
        <v>3062</v>
      </c>
      <c r="F12" s="22">
        <v>44627</v>
      </c>
      <c r="G12" s="22">
        <v>14398</v>
      </c>
      <c r="H12" s="24">
        <f t="shared" si="1"/>
        <v>59025</v>
      </c>
      <c r="I12" s="25">
        <v>1767</v>
      </c>
      <c r="J12" s="22">
        <v>651</v>
      </c>
      <c r="K12" s="22">
        <f t="shared" si="2"/>
        <v>2418</v>
      </c>
      <c r="L12" s="22">
        <v>44933</v>
      </c>
      <c r="M12" s="23">
        <v>11047</v>
      </c>
      <c r="N12" s="24">
        <f t="shared" si="3"/>
        <v>55980</v>
      </c>
      <c r="O12" s="26">
        <f t="shared" si="4"/>
        <v>-0.21032005225342912</v>
      </c>
      <c r="P12" s="27">
        <f t="shared" si="5"/>
        <v>-0.05158831003811944</v>
      </c>
      <c r="Q12" s="26">
        <f t="shared" si="6"/>
        <v>0.09211779496361766</v>
      </c>
      <c r="R12" s="27">
        <f t="shared" si="7"/>
        <v>0.08392452675404621</v>
      </c>
    </row>
    <row r="13" spans="2:18" ht="27.75" customHeight="1">
      <c r="B13" s="21" t="s">
        <v>10</v>
      </c>
      <c r="C13" s="25">
        <v>8851</v>
      </c>
      <c r="D13" s="22">
        <v>1710</v>
      </c>
      <c r="E13" s="22">
        <f t="shared" si="0"/>
        <v>10561</v>
      </c>
      <c r="F13" s="22">
        <v>220131.27269999997</v>
      </c>
      <c r="G13" s="22">
        <v>29238.18864</v>
      </c>
      <c r="H13" s="24">
        <f t="shared" si="1"/>
        <v>249369.46133999998</v>
      </c>
      <c r="I13" s="25">
        <v>9976</v>
      </c>
      <c r="J13" s="22">
        <v>1991</v>
      </c>
      <c r="K13" s="22">
        <f t="shared" si="2"/>
        <v>11967</v>
      </c>
      <c r="L13" s="22">
        <v>272136</v>
      </c>
      <c r="M13" s="23">
        <v>36999</v>
      </c>
      <c r="N13" s="24">
        <f t="shared" si="3"/>
        <v>309135</v>
      </c>
      <c r="O13" s="26">
        <f t="shared" si="4"/>
        <v>0.13313133226020263</v>
      </c>
      <c r="P13" s="27">
        <f t="shared" si="5"/>
        <v>0.23966663094529195</v>
      </c>
      <c r="Q13" s="26">
        <f t="shared" si="6"/>
        <v>0.4559030820221723</v>
      </c>
      <c r="R13" s="27">
        <f t="shared" si="7"/>
        <v>0.4634513858183651</v>
      </c>
    </row>
    <row r="14" spans="2:18" ht="27.75" customHeight="1">
      <c r="B14" s="44" t="s">
        <v>24</v>
      </c>
      <c r="C14" s="25">
        <v>394</v>
      </c>
      <c r="D14" s="22">
        <v>78</v>
      </c>
      <c r="E14" s="22">
        <f t="shared" si="0"/>
        <v>472</v>
      </c>
      <c r="F14" s="22">
        <v>6028</v>
      </c>
      <c r="G14" s="22">
        <v>1392</v>
      </c>
      <c r="H14" s="24">
        <f t="shared" si="1"/>
        <v>7420</v>
      </c>
      <c r="I14" s="25">
        <v>1025</v>
      </c>
      <c r="J14" s="22">
        <v>84</v>
      </c>
      <c r="K14" s="22">
        <f t="shared" si="2"/>
        <v>1109</v>
      </c>
      <c r="L14" s="22">
        <v>17066</v>
      </c>
      <c r="M14" s="23">
        <v>1882</v>
      </c>
      <c r="N14" s="24">
        <f t="shared" si="3"/>
        <v>18948</v>
      </c>
      <c r="O14" s="26">
        <f>(K14-E14)/E14</f>
        <v>1.3495762711864407</v>
      </c>
      <c r="P14" s="27">
        <f>(N14-H14)/H14</f>
        <v>1.5536388140161725</v>
      </c>
      <c r="Q14" s="26">
        <f t="shared" si="6"/>
        <v>0.0422492285420397</v>
      </c>
      <c r="R14" s="27">
        <f t="shared" si="7"/>
        <v>0.02840660830538885</v>
      </c>
    </row>
    <row r="15" spans="2:18" ht="27.75" customHeight="1">
      <c r="B15" s="21" t="s">
        <v>11</v>
      </c>
      <c r="C15" s="25">
        <v>3149</v>
      </c>
      <c r="D15" s="22">
        <v>412</v>
      </c>
      <c r="E15" s="22">
        <f t="shared" si="0"/>
        <v>3561</v>
      </c>
      <c r="F15" s="22">
        <v>79263</v>
      </c>
      <c r="G15" s="22">
        <v>6799</v>
      </c>
      <c r="H15" s="24">
        <f t="shared" si="1"/>
        <v>86062</v>
      </c>
      <c r="I15" s="25">
        <v>2179</v>
      </c>
      <c r="J15" s="22">
        <v>241</v>
      </c>
      <c r="K15" s="22">
        <f t="shared" si="2"/>
        <v>2420</v>
      </c>
      <c r="L15" s="22">
        <v>66426</v>
      </c>
      <c r="M15" s="23">
        <v>5235</v>
      </c>
      <c r="N15" s="24">
        <f t="shared" si="3"/>
        <v>71661</v>
      </c>
      <c r="O15" s="26">
        <f t="shared" si="4"/>
        <v>-0.32041561359168774</v>
      </c>
      <c r="P15" s="27">
        <f t="shared" si="5"/>
        <v>-0.16733285305942228</v>
      </c>
      <c r="Q15" s="26">
        <f t="shared" si="6"/>
        <v>0.09219398834241305</v>
      </c>
      <c r="R15" s="27">
        <f t="shared" si="7"/>
        <v>0.10743328888391758</v>
      </c>
    </row>
    <row r="16" spans="2:18" ht="27.75" customHeight="1" thickBot="1">
      <c r="B16" s="5" t="s">
        <v>23</v>
      </c>
      <c r="C16" s="18">
        <v>52</v>
      </c>
      <c r="D16" s="15">
        <v>7</v>
      </c>
      <c r="E16" s="22">
        <f t="shared" si="0"/>
        <v>59</v>
      </c>
      <c r="F16" s="15">
        <v>997.401</v>
      </c>
      <c r="G16" s="16">
        <v>107.202</v>
      </c>
      <c r="H16" s="24">
        <f t="shared" si="1"/>
        <v>1104.603</v>
      </c>
      <c r="I16" s="18">
        <v>333</v>
      </c>
      <c r="J16" s="15">
        <v>67</v>
      </c>
      <c r="K16" s="22">
        <f>I16+J16</f>
        <v>400</v>
      </c>
      <c r="L16" s="22">
        <v>7117.666000000001</v>
      </c>
      <c r="M16" s="23">
        <v>1234.224</v>
      </c>
      <c r="N16" s="24">
        <f>L16+M16</f>
        <v>8351.890000000001</v>
      </c>
      <c r="O16" s="26">
        <f>(K16-E16)/E16</f>
        <v>5.779661016949152</v>
      </c>
      <c r="P16" s="27">
        <f>(N16-H16)/H16</f>
        <v>6.560987974865179</v>
      </c>
      <c r="Q16" s="26">
        <f>K16/$K$17</f>
        <v>0.015238675759076536</v>
      </c>
      <c r="R16" s="27">
        <f>N16/$N$17</f>
        <v>0.012521050656517527</v>
      </c>
    </row>
    <row r="17" spans="2:18" ht="36.75" customHeight="1" thickBot="1">
      <c r="B17" s="42" t="s">
        <v>16</v>
      </c>
      <c r="C17" s="30">
        <f>SUM(C10:C16)</f>
        <v>20385</v>
      </c>
      <c r="D17" s="31">
        <f>SUM(D10:D16)</f>
        <v>4156</v>
      </c>
      <c r="E17" s="31">
        <f>SUM(E10:E16)</f>
        <v>24541</v>
      </c>
      <c r="F17" s="31">
        <f>SUM(F10:F16)</f>
        <v>504090.34864000004</v>
      </c>
      <c r="G17" s="32">
        <f>SUM(G10:G16)</f>
        <v>68222.89923</v>
      </c>
      <c r="H17" s="33">
        <f>SUM(H10:H16)</f>
        <v>572313.24787</v>
      </c>
      <c r="I17" s="30">
        <f>SUM(I10:I16)</f>
        <v>22081</v>
      </c>
      <c r="J17" s="31">
        <f>SUM(J10:J16)</f>
        <v>4168</v>
      </c>
      <c r="K17" s="31">
        <f>SUM(K10:K16)</f>
        <v>26249</v>
      </c>
      <c r="L17" s="31">
        <f>SUM(L10:L16)</f>
        <v>587953.666</v>
      </c>
      <c r="M17" s="32">
        <f>SUM(M10:M16)</f>
        <v>79074.224</v>
      </c>
      <c r="N17" s="33">
        <f>SUM(N10:N16)</f>
        <v>667027.89</v>
      </c>
      <c r="O17" s="34">
        <f t="shared" si="4"/>
        <v>0.06959781589992257</v>
      </c>
      <c r="P17" s="35">
        <f t="shared" si="5"/>
        <v>0.16549440797064047</v>
      </c>
      <c r="Q17" s="34">
        <f>SUM(Q10:Q16)</f>
        <v>1</v>
      </c>
      <c r="R17" s="35">
        <f>SUM(R10:R16)</f>
        <v>1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Q6:R6"/>
    <mergeCell ref="O7:R7"/>
    <mergeCell ref="I7:N7"/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7" zoomScaleNormal="67" zoomScalePageLayoutView="0" workbookViewId="0" topLeftCell="A6">
      <selection activeCell="R18" sqref="R18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18</v>
      </c>
      <c r="R6" s="47"/>
    </row>
    <row r="7" spans="2:18" ht="16.5" customHeight="1">
      <c r="B7" s="3"/>
      <c r="C7" s="59">
        <v>44531</v>
      </c>
      <c r="D7" s="60"/>
      <c r="E7" s="60"/>
      <c r="F7" s="60"/>
      <c r="G7" s="60"/>
      <c r="H7" s="60"/>
      <c r="I7" s="59">
        <v>44896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22</v>
      </c>
      <c r="C10" s="13">
        <v>15659</v>
      </c>
      <c r="D10" s="14">
        <v>3324</v>
      </c>
      <c r="E10" s="15">
        <f>C10+D10</f>
        <v>18983</v>
      </c>
      <c r="F10" s="15">
        <v>268869</v>
      </c>
      <c r="G10" s="16">
        <v>33463</v>
      </c>
      <c r="H10" s="17">
        <f aca="true" t="shared" si="0" ref="H10:H16">F10+G10</f>
        <v>302332</v>
      </c>
      <c r="I10" s="13">
        <v>16013</v>
      </c>
      <c r="J10" s="14">
        <v>3376</v>
      </c>
      <c r="K10" s="14">
        <f aca="true" t="shared" si="1" ref="K10:K15">I10+J10</f>
        <v>19389</v>
      </c>
      <c r="L10" s="15">
        <v>285510</v>
      </c>
      <c r="M10" s="16">
        <v>35604</v>
      </c>
      <c r="N10" s="17">
        <f aca="true" t="shared" si="2" ref="N10:N15">L10+M10</f>
        <v>321114</v>
      </c>
      <c r="O10" s="19">
        <f aca="true" t="shared" si="3" ref="O10:O17">(K10-E10)/E10</f>
        <v>0.02138755728809988</v>
      </c>
      <c r="P10" s="20">
        <f aca="true" t="shared" si="4" ref="P10:P17">(N10-H10)/H10</f>
        <v>0.062123757987907334</v>
      </c>
      <c r="Q10" s="19">
        <f aca="true" t="shared" si="5" ref="Q10:Q15">K10/$K$17</f>
        <v>0.15327999747023574</v>
      </c>
      <c r="R10" s="20">
        <f aca="true" t="shared" si="6" ref="R10:R15">N10/$N$17</f>
        <v>0.15251676174595588</v>
      </c>
    </row>
    <row r="11" spans="2:18" ht="27.75" customHeight="1">
      <c r="B11" s="28" t="s">
        <v>19</v>
      </c>
      <c r="C11" s="25">
        <v>12138</v>
      </c>
      <c r="D11" s="22">
        <v>2905</v>
      </c>
      <c r="E11" s="22">
        <f>C11+D11</f>
        <v>15043</v>
      </c>
      <c r="F11" s="39">
        <v>227305</v>
      </c>
      <c r="G11" s="39">
        <v>25779</v>
      </c>
      <c r="H11" s="24">
        <f t="shared" si="0"/>
        <v>253084</v>
      </c>
      <c r="I11" s="25">
        <v>13339</v>
      </c>
      <c r="J11" s="22">
        <v>2885</v>
      </c>
      <c r="K11" s="22">
        <f t="shared" si="1"/>
        <v>16224</v>
      </c>
      <c r="L11" s="39">
        <v>252810</v>
      </c>
      <c r="M11" s="39">
        <v>27454</v>
      </c>
      <c r="N11" s="24">
        <f t="shared" si="2"/>
        <v>280264</v>
      </c>
      <c r="O11" s="26">
        <f t="shared" si="3"/>
        <v>0.07850827627467925</v>
      </c>
      <c r="P11" s="27">
        <f t="shared" si="4"/>
        <v>0.10739517314409446</v>
      </c>
      <c r="Q11" s="26">
        <f t="shared" si="5"/>
        <v>0.12825904785997755</v>
      </c>
      <c r="R11" s="27">
        <f t="shared" si="6"/>
        <v>0.1331145876977291</v>
      </c>
    </row>
    <row r="12" spans="2:18" ht="27.75" customHeight="1">
      <c r="B12" s="21" t="s">
        <v>14</v>
      </c>
      <c r="C12" s="25">
        <v>7614</v>
      </c>
      <c r="D12" s="22">
        <v>3347</v>
      </c>
      <c r="E12" s="22">
        <f>C12+D12</f>
        <v>10961</v>
      </c>
      <c r="F12" s="22">
        <v>134546</v>
      </c>
      <c r="G12" s="22">
        <v>36832</v>
      </c>
      <c r="H12" s="24">
        <f t="shared" si="0"/>
        <v>171378</v>
      </c>
      <c r="I12" s="25">
        <v>8144</v>
      </c>
      <c r="J12" s="22">
        <v>3808</v>
      </c>
      <c r="K12" s="22">
        <f t="shared" si="1"/>
        <v>11952</v>
      </c>
      <c r="L12" s="22">
        <v>145544</v>
      </c>
      <c r="M12" s="22">
        <v>42580</v>
      </c>
      <c r="N12" s="24">
        <f t="shared" si="2"/>
        <v>188124</v>
      </c>
      <c r="O12" s="26">
        <f t="shared" si="3"/>
        <v>0.09041145880850288</v>
      </c>
      <c r="P12" s="27">
        <f t="shared" si="4"/>
        <v>0.09771382557854567</v>
      </c>
      <c r="Q12" s="26">
        <f t="shared" si="5"/>
        <v>0.09448669502110772</v>
      </c>
      <c r="R12" s="27">
        <f t="shared" si="6"/>
        <v>0.08935164236593922</v>
      </c>
    </row>
    <row r="13" spans="2:18" ht="27.75" customHeight="1">
      <c r="B13" s="21" t="s">
        <v>10</v>
      </c>
      <c r="C13" s="25">
        <v>47645</v>
      </c>
      <c r="D13" s="22">
        <v>12603</v>
      </c>
      <c r="E13" s="22">
        <f>C13+D13</f>
        <v>60248</v>
      </c>
      <c r="F13" s="22">
        <v>832492</v>
      </c>
      <c r="G13" s="22">
        <v>133934</v>
      </c>
      <c r="H13" s="24">
        <f t="shared" si="0"/>
        <v>966426</v>
      </c>
      <c r="I13" s="25">
        <v>50249</v>
      </c>
      <c r="J13" s="22">
        <v>12513</v>
      </c>
      <c r="K13" s="22">
        <f t="shared" si="1"/>
        <v>62762</v>
      </c>
      <c r="L13" s="22">
        <v>902573</v>
      </c>
      <c r="M13" s="22">
        <v>135356</v>
      </c>
      <c r="N13" s="24">
        <f t="shared" si="2"/>
        <v>1037929</v>
      </c>
      <c r="O13" s="26">
        <f t="shared" si="3"/>
        <v>0.041727526224936924</v>
      </c>
      <c r="P13" s="27">
        <f t="shared" si="4"/>
        <v>0.07398704091156488</v>
      </c>
      <c r="Q13" s="26">
        <f t="shared" si="5"/>
        <v>0.49616582604708526</v>
      </c>
      <c r="R13" s="27">
        <f t="shared" si="6"/>
        <v>0.4929762327466826</v>
      </c>
    </row>
    <row r="14" spans="2:18" ht="27.75" customHeight="1">
      <c r="B14" s="28" t="s">
        <v>24</v>
      </c>
      <c r="C14" s="25">
        <v>464</v>
      </c>
      <c r="D14" s="22">
        <v>83</v>
      </c>
      <c r="E14" s="22">
        <f>C14+D14</f>
        <v>547</v>
      </c>
      <c r="F14" s="22">
        <v>6607</v>
      </c>
      <c r="G14" s="22">
        <v>1294</v>
      </c>
      <c r="H14" s="24">
        <f t="shared" si="0"/>
        <v>7901</v>
      </c>
      <c r="I14" s="25">
        <v>1359</v>
      </c>
      <c r="J14" s="22">
        <v>167</v>
      </c>
      <c r="K14" s="22">
        <f t="shared" si="1"/>
        <v>1526</v>
      </c>
      <c r="L14" s="22">
        <v>20298</v>
      </c>
      <c r="M14" s="22">
        <v>2891</v>
      </c>
      <c r="N14" s="24">
        <f t="shared" si="2"/>
        <v>23189</v>
      </c>
      <c r="O14" s="26">
        <f>(K14-E14)/E14</f>
        <v>1.789762340036563</v>
      </c>
      <c r="P14" s="27">
        <f>(N14-H14)/H14</f>
        <v>1.9349449436780155</v>
      </c>
      <c r="Q14" s="26">
        <f t="shared" si="5"/>
        <v>0.01206381330339779</v>
      </c>
      <c r="R14" s="27">
        <f t="shared" si="6"/>
        <v>0.011013880391782891</v>
      </c>
    </row>
    <row r="15" spans="2:18" ht="27.75" customHeight="1">
      <c r="B15" s="21" t="s">
        <v>11</v>
      </c>
      <c r="C15" s="25">
        <v>11693</v>
      </c>
      <c r="D15" s="22">
        <v>2464</v>
      </c>
      <c r="E15" s="22">
        <f>C15+D15</f>
        <v>14157</v>
      </c>
      <c r="F15" s="22">
        <v>214989</v>
      </c>
      <c r="G15" s="22">
        <v>23872</v>
      </c>
      <c r="H15" s="24">
        <f t="shared" si="0"/>
        <v>238861</v>
      </c>
      <c r="I15" s="25">
        <v>11893</v>
      </c>
      <c r="J15" s="22">
        <v>2180</v>
      </c>
      <c r="K15" s="22">
        <f t="shared" si="1"/>
        <v>14073</v>
      </c>
      <c r="L15" s="22">
        <v>223104</v>
      </c>
      <c r="M15" s="22">
        <v>21439</v>
      </c>
      <c r="N15" s="24">
        <f t="shared" si="2"/>
        <v>244543</v>
      </c>
      <c r="O15" s="26">
        <f t="shared" si="3"/>
        <v>-0.005933460478915025</v>
      </c>
      <c r="P15" s="27">
        <f t="shared" si="4"/>
        <v>0.023787893377319864</v>
      </c>
      <c r="Q15" s="26">
        <f t="shared" si="5"/>
        <v>0.11125428874096795</v>
      </c>
      <c r="R15" s="27">
        <f t="shared" si="6"/>
        <v>0.11614849077785862</v>
      </c>
    </row>
    <row r="16" spans="2:18" ht="27.75" customHeight="1" thickBot="1">
      <c r="B16" s="5" t="s">
        <v>23</v>
      </c>
      <c r="C16" s="18">
        <v>166</v>
      </c>
      <c r="D16" s="15">
        <v>10</v>
      </c>
      <c r="E16" s="22">
        <f>C16+D16</f>
        <v>176</v>
      </c>
      <c r="F16" s="15">
        <v>2966.613</v>
      </c>
      <c r="G16" s="16">
        <v>148.762</v>
      </c>
      <c r="H16" s="24">
        <f t="shared" si="0"/>
        <v>3115.375</v>
      </c>
      <c r="I16" s="18">
        <v>493</v>
      </c>
      <c r="J16" s="15">
        <v>75</v>
      </c>
      <c r="K16" s="22">
        <f>I16+J16</f>
        <v>568</v>
      </c>
      <c r="L16" s="22">
        <v>9014.671</v>
      </c>
      <c r="M16" s="22">
        <v>1256.488</v>
      </c>
      <c r="N16" s="24">
        <f>L16+M16</f>
        <v>10271.159</v>
      </c>
      <c r="O16" s="26">
        <f>(K16-E16)/E16</f>
        <v>2.227272727272727</v>
      </c>
      <c r="P16" s="27">
        <f>(N16-H16)/H16</f>
        <v>2.296925410263612</v>
      </c>
      <c r="Q16" s="26">
        <f>K16/$K$17</f>
        <v>0.0044903315572280104</v>
      </c>
      <c r="R16" s="27">
        <f>N16/$N$17</f>
        <v>0.004878404274051677</v>
      </c>
    </row>
    <row r="17" spans="2:18" ht="33.75" customHeight="1" thickBot="1">
      <c r="B17" s="29" t="s">
        <v>16</v>
      </c>
      <c r="C17" s="30">
        <f>SUM(C10:C16)</f>
        <v>95379</v>
      </c>
      <c r="D17" s="31">
        <f>SUM(D10:D16)</f>
        <v>24736</v>
      </c>
      <c r="E17" s="31">
        <f>SUM(E10:E15)</f>
        <v>119939</v>
      </c>
      <c r="F17" s="31">
        <f>SUM(F10:F16)</f>
        <v>1687774.613</v>
      </c>
      <c r="G17" s="32">
        <f>SUM(G10:G16)</f>
        <v>255322.762</v>
      </c>
      <c r="H17" s="33">
        <f>SUM(H10:H16)</f>
        <v>1943097.375</v>
      </c>
      <c r="I17" s="30">
        <f aca="true" t="shared" si="7" ref="I17:N17">SUM(I10:I16)</f>
        <v>101490</v>
      </c>
      <c r="J17" s="31">
        <f t="shared" si="7"/>
        <v>25004</v>
      </c>
      <c r="K17" s="31">
        <f t="shared" si="7"/>
        <v>126494</v>
      </c>
      <c r="L17" s="31">
        <f t="shared" si="7"/>
        <v>1838853.671</v>
      </c>
      <c r="M17" s="32">
        <f t="shared" si="7"/>
        <v>266580.488</v>
      </c>
      <c r="N17" s="33">
        <f t="shared" si="7"/>
        <v>2105434.159</v>
      </c>
      <c r="O17" s="34">
        <f t="shared" si="3"/>
        <v>0.05465278183076397</v>
      </c>
      <c r="P17" s="35">
        <f t="shared" si="4"/>
        <v>0.08354536735453105</v>
      </c>
      <c r="Q17" s="34">
        <f>SUM(Q10:Q16)</f>
        <v>1.0000000000000002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Isolinda Damaso</cp:lastModifiedBy>
  <cp:lastPrinted>2021-09-15T15:00:03Z</cp:lastPrinted>
  <dcterms:created xsi:type="dcterms:W3CDTF">2008-08-19T09:37:51Z</dcterms:created>
  <dcterms:modified xsi:type="dcterms:W3CDTF">2023-01-23T11:10:53Z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