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1248" windowWidth="15996" windowHeight="9012" tabRatio="691" activeTab="0"/>
  </bookViews>
  <sheets>
    <sheet name="Ind Produção - 1" sheetId="1" r:id="rId1"/>
    <sheet name="Ind Produção - 2" sheetId="2" r:id="rId2"/>
    <sheet name="Ind Econ-Financeiros" sheetId="3" r:id="rId3"/>
  </sheets>
  <definedNames>
    <definedName name="_xlnm.Print_Area" localSheetId="0">'Ind Produção - 1'!$A$1:$J$28</definedName>
    <definedName name="_xlnm.Print_Area" localSheetId="1">'Ind Produção - 2'!$A$1:$P$41</definedName>
  </definedNames>
  <calcPr fullCalcOnLoad="1"/>
</workbook>
</file>

<file path=xl/sharedStrings.xml><?xml version="1.0" encoding="utf-8"?>
<sst xmlns="http://schemas.openxmlformats.org/spreadsheetml/2006/main" count="83" uniqueCount="36">
  <si>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</si>
  <si>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</si>
  <si>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</si>
  <si>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</si>
  <si>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</si>
  <si>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</si>
  <si>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</si>
  <si>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</si>
  <si>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</si>
  <si>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</si>
  <si>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</si>
  <si>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</si>
  <si>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</si>
  <si>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</si>
  <si>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</si>
  <si>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>Millennium BCP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</si>
  <si>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</si>
  <si>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</si>
  <si>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</si>
  <si>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</si>
  <si>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</si>
  <si>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</si>
  <si>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</si>
  <si>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</si>
  <si>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</si>
  <si>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</si>
  <si>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</si>
  <si>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</si>
  <si>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Bankinter</t>
  </si>
  <si>
    <t>BPI</t>
  </si>
  <si>
    <t>EuroBic</t>
  </si>
  <si>
    <t>Banco Montepio</t>
  </si>
  <si>
    <t>BFF Bank</t>
  </si>
  <si>
    <t>Caixa Geral de Depósitos</t>
  </si>
  <si>
    <t>Crédit Agricole Leasing &amp; Factoring</t>
  </si>
  <si>
    <t>ACUMULADO A 2022.11.30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</si>
</sst>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;\(#,##0.00\)"/>
    <numFmt numFmtId="179" formatCode="_-* #,##0\ _E_s_c_._-;\-* #,##0\ _E_s_c_._-;_-* &quot;-&quot;??\ _E_s_c_._-;_-@_-"/>
    <numFmt numFmtId="180" formatCode="#,##0;\(#,##0\)\ "/>
    <numFmt numFmtId="181" formatCode="#,##0.00;\(#,##0.00\)\ "/>
    <numFmt numFmtId="182" formatCode="#,##0&quot; &quot;"/>
    <numFmt numFmtId="183" formatCode="#,##0&quot;   &quot;"/>
    <numFmt numFmtId="184" formatCode="#,##0&quot;  &quot;"/>
    <numFmt numFmtId="185" formatCode="_-* #,##0_-;\-* #,##0_-;_-* &quot;-&quot;??_-;_-@_-"/>
    <numFmt numFmtId="186" formatCode="#,##0_ ;\-#,##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173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9" fontId="8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64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64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6" xfId="64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49" fontId="6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3" fontId="1" fillId="0" borderId="2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6" xfId="64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2" xfId="39"/>
    <cellStyle name="Comma 3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  <cellStyle name="Vírgula 2" xfId="65"/>
    <cellStyle name="Vírgula 3" xfId="66"/>
    <cellStyle name="Vírgula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B31" sqref="B31"/>
    </sheetView>
  </sheetViews>
  <sheetFormatPr defaultColWidth="9.140625" defaultRowHeight="12.75"/>
  <cols>
    <col min="1" max="1" width="32.7109375" style="2" customWidth="1"/>
    <col min="2" max="2" width="12.7109375" style="0" customWidth="1"/>
    <col min="3" max="3" width="13.7109375" style="0" customWidth="1"/>
    <col min="4" max="4" width="9.8515625" style="0" customWidth="1"/>
    <col min="5" max="6" width="12.7109375" style="0" customWidth="1"/>
    <col min="7" max="7" width="8.57421875" style="0" customWidth="1"/>
    <col min="8" max="9" width="12.7109375" style="0" customWidth="1"/>
    <col min="10" max="10" width="7.8515625" style="0" bestFit="1" customWidth="1"/>
  </cols>
  <sheetData>
    <row r="1" spans="1:10" ht="23.25" thickBot="1">
      <c r="A1" s="67" t="s">
        <v>9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66" t="s">
        <v>35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80" t="s">
        <v>23</v>
      </c>
      <c r="B7" s="80"/>
      <c r="C7" s="80"/>
      <c r="D7" s="80"/>
      <c r="E7" s="80"/>
      <c r="F7" s="80"/>
      <c r="G7" s="80"/>
      <c r="H7" s="80"/>
      <c r="I7" s="80"/>
      <c r="J7" s="80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/>
      <c r="C9" s="3"/>
      <c r="D9" s="3"/>
      <c r="E9" s="3"/>
      <c r="F9" s="3"/>
      <c r="H9" s="2" t="s">
        <v>8</v>
      </c>
      <c r="I9" s="3"/>
      <c r="J9" s="3"/>
    </row>
    <row r="10" spans="1:10" ht="22.5" customHeight="1" thickBot="1">
      <c r="A10" s="65" t="s">
        <v>11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s="1" customFormat="1" ht="21" customHeight="1" thickBot="1">
      <c r="A11" s="73" t="s">
        <v>6</v>
      </c>
      <c r="B11" s="70" t="s">
        <v>13</v>
      </c>
      <c r="C11" s="71"/>
      <c r="D11" s="71"/>
      <c r="E11" s="71"/>
      <c r="F11" s="71"/>
      <c r="G11" s="71"/>
      <c r="H11" s="71"/>
      <c r="I11" s="71"/>
      <c r="J11" s="72"/>
    </row>
    <row r="12" spans="1:10" s="1" customFormat="1" ht="21" customHeight="1" thickBot="1">
      <c r="A12" s="74"/>
      <c r="B12" s="77" t="s">
        <v>11</v>
      </c>
      <c r="C12" s="78"/>
      <c r="D12" s="78"/>
      <c r="E12" s="78"/>
      <c r="F12" s="78"/>
      <c r="G12" s="78"/>
      <c r="H12" s="78"/>
      <c r="I12" s="78"/>
      <c r="J12" s="79"/>
    </row>
    <row r="13" spans="1:10" s="1" customFormat="1" ht="21.75" customHeight="1" thickBot="1">
      <c r="A13" s="74"/>
      <c r="B13" s="76" t="s">
        <v>2</v>
      </c>
      <c r="C13" s="76"/>
      <c r="D13" s="76"/>
      <c r="E13" s="76" t="s">
        <v>3</v>
      </c>
      <c r="F13" s="76"/>
      <c r="G13" s="76"/>
      <c r="H13" s="77" t="s">
        <v>1</v>
      </c>
      <c r="I13" s="78"/>
      <c r="J13" s="79"/>
    </row>
    <row r="14" spans="1:10" s="1" customFormat="1" ht="21.75" customHeight="1" thickBot="1">
      <c r="A14" s="75"/>
      <c r="B14" s="34">
        <v>2022</v>
      </c>
      <c r="C14" s="34">
        <v>2021</v>
      </c>
      <c r="D14" s="34" t="s">
        <v>20</v>
      </c>
      <c r="E14" s="34">
        <v>2022</v>
      </c>
      <c r="F14" s="34">
        <v>2021</v>
      </c>
      <c r="G14" s="34" t="s">
        <v>20</v>
      </c>
      <c r="H14" s="34">
        <v>2022</v>
      </c>
      <c r="I14" s="34">
        <v>2021</v>
      </c>
      <c r="J14" s="34" t="s">
        <v>20</v>
      </c>
    </row>
    <row r="15" spans="1:10" s="23" customFormat="1" ht="12.75">
      <c r="A15" s="20" t="s">
        <v>31</v>
      </c>
      <c r="B15" s="24">
        <v>292891.22884</v>
      </c>
      <c r="C15" s="47">
        <v>230378.27627</v>
      </c>
      <c r="D15" s="41">
        <f>B15/C15-1</f>
        <v>0.2713491635675567</v>
      </c>
      <c r="E15" s="24">
        <v>60811.03304</v>
      </c>
      <c r="F15" s="47">
        <v>68259.54126</v>
      </c>
      <c r="G15" s="41">
        <f>E15/F15-1</f>
        <v>-0.1091203966875296</v>
      </c>
      <c r="H15" s="37">
        <f>B15+E15</f>
        <v>353702.26188</v>
      </c>
      <c r="I15" s="62">
        <f>C15+F15</f>
        <v>298637.81753</v>
      </c>
      <c r="J15" s="41">
        <f>H15/I15-1</f>
        <v>0.1843853695604658</v>
      </c>
    </row>
    <row r="16" spans="1:10" s="23" customFormat="1" ht="12.75">
      <c r="A16" s="20" t="s">
        <v>28</v>
      </c>
      <c r="B16" s="38"/>
      <c r="C16" s="48"/>
      <c r="D16" s="41" t="e">
        <f aca="true" t="shared" si="0" ref="D16:D27">B16/C16-1</f>
        <v>#DIV/0!</v>
      </c>
      <c r="E16" s="38"/>
      <c r="F16" s="48"/>
      <c r="G16" s="41" t="e">
        <f aca="true" t="shared" si="1" ref="G16:G27">E16/F16-1</f>
        <v>#DIV/0!</v>
      </c>
      <c r="H16" s="37">
        <f aca="true" t="shared" si="2" ref="H16:H27">B16+E16</f>
        <v>0</v>
      </c>
      <c r="I16" s="62">
        <f aca="true" t="shared" si="3" ref="I16:I28">C16+F16</f>
        <v>0</v>
      </c>
      <c r="J16" s="41" t="e">
        <f aca="true" t="shared" si="4" ref="J16:J27">H16/I16-1</f>
        <v>#DIV/0!</v>
      </c>
    </row>
    <row r="17" spans="1:10" s="23" customFormat="1" ht="12.75">
      <c r="A17" s="20" t="s">
        <v>17</v>
      </c>
      <c r="B17" s="24">
        <v>2440</v>
      </c>
      <c r="C17" s="47">
        <v>5755</v>
      </c>
      <c r="D17" s="41">
        <f t="shared" si="0"/>
        <v>-0.5760208514335361</v>
      </c>
      <c r="E17" s="24">
        <v>102736</v>
      </c>
      <c r="F17" s="47">
        <v>225946</v>
      </c>
      <c r="G17" s="41">
        <f t="shared" si="1"/>
        <v>-0.5453072858116541</v>
      </c>
      <c r="H17" s="37">
        <f t="shared" si="2"/>
        <v>105176</v>
      </c>
      <c r="I17" s="62">
        <f t="shared" si="3"/>
        <v>231701</v>
      </c>
      <c r="J17" s="41">
        <f t="shared" si="4"/>
        <v>-0.5460701507546364</v>
      </c>
    </row>
    <row r="18" spans="1:10" s="23" customFormat="1" ht="12.75">
      <c r="A18" s="20" t="s">
        <v>32</v>
      </c>
      <c r="B18" s="38">
        <v>0</v>
      </c>
      <c r="C18" s="48">
        <v>0</v>
      </c>
      <c r="D18" s="41" t="e">
        <f>B18/C18-1</f>
        <v>#DIV/0!</v>
      </c>
      <c r="E18" s="38">
        <v>358657.79636000004</v>
      </c>
      <c r="F18" s="48">
        <v>230462.97966999997</v>
      </c>
      <c r="G18" s="41">
        <f>E18/F18-1</f>
        <v>0.5562490638347308</v>
      </c>
      <c r="H18" s="37">
        <f>B18+E18</f>
        <v>358657.79636000004</v>
      </c>
      <c r="I18" s="62">
        <f>C18+F18</f>
        <v>230462.97966999997</v>
      </c>
      <c r="J18" s="41">
        <f>H18/I18-1</f>
        <v>0.5562490638347308</v>
      </c>
    </row>
    <row r="19" spans="1:10" s="23" customFormat="1" ht="12.75">
      <c r="A19" s="20" t="s">
        <v>16</v>
      </c>
      <c r="B19" s="24"/>
      <c r="C19" s="47"/>
      <c r="D19" s="41" t="e">
        <f t="shared" si="0"/>
        <v>#DIV/0!</v>
      </c>
      <c r="E19" s="24"/>
      <c r="F19" s="47"/>
      <c r="G19" s="41" t="e">
        <f t="shared" si="1"/>
        <v>#DIV/0!</v>
      </c>
      <c r="H19" s="37">
        <f t="shared" si="2"/>
        <v>0</v>
      </c>
      <c r="I19" s="62">
        <f t="shared" si="3"/>
        <v>0</v>
      </c>
      <c r="J19" s="41" t="e">
        <f t="shared" si="4"/>
        <v>#DIV/0!</v>
      </c>
    </row>
    <row r="20" spans="1:10" s="23" customFormat="1" ht="12.75">
      <c r="A20" s="20" t="s">
        <v>29</v>
      </c>
      <c r="B20" s="24">
        <v>250094</v>
      </c>
      <c r="C20" s="47">
        <v>251501</v>
      </c>
      <c r="D20" s="41">
        <f t="shared" si="0"/>
        <v>-0.005594411155422807</v>
      </c>
      <c r="E20" s="24">
        <v>572734</v>
      </c>
      <c r="F20" s="47">
        <v>374827</v>
      </c>
      <c r="G20" s="41">
        <f t="shared" si="1"/>
        <v>0.5279955819618116</v>
      </c>
      <c r="H20" s="37">
        <f t="shared" si="2"/>
        <v>822828</v>
      </c>
      <c r="I20" s="62">
        <f t="shared" si="3"/>
        <v>626328</v>
      </c>
      <c r="J20" s="41">
        <f t="shared" si="4"/>
        <v>0.31373337931563006</v>
      </c>
    </row>
    <row r="21" spans="1:10" s="23" customFormat="1" ht="12.75">
      <c r="A21" s="20" t="s">
        <v>33</v>
      </c>
      <c r="B21" s="24">
        <v>899430.75511</v>
      </c>
      <c r="C21" s="47">
        <v>827433.33705</v>
      </c>
      <c r="D21" s="41">
        <f t="shared" si="0"/>
        <v>0.08701295299109923</v>
      </c>
      <c r="E21" s="24">
        <v>724821.03189</v>
      </c>
      <c r="F21" s="47">
        <v>702184.27166</v>
      </c>
      <c r="G21" s="41">
        <f t="shared" si="1"/>
        <v>0.032237634967934525</v>
      </c>
      <c r="H21" s="37">
        <f t="shared" si="2"/>
        <v>1624251.787</v>
      </c>
      <c r="I21" s="62">
        <f>C21+F21</f>
        <v>1529617.6087099998</v>
      </c>
      <c r="J21" s="41">
        <f t="shared" si="4"/>
        <v>0.06186786668192834</v>
      </c>
    </row>
    <row r="22" spans="1:10" s="23" customFormat="1" ht="12.75">
      <c r="A22" s="20" t="s">
        <v>34</v>
      </c>
      <c r="B22" s="24">
        <v>22570.7104544014</v>
      </c>
      <c r="C22" s="47">
        <v>16582.50429</v>
      </c>
      <c r="D22" s="41">
        <f>B22/C22-1</f>
        <v>0.36111591226981066</v>
      </c>
      <c r="E22" s="24">
        <v>979361.286958221</v>
      </c>
      <c r="F22" s="47">
        <v>751747.531870108</v>
      </c>
      <c r="G22" s="41">
        <f>E22/F22-1</f>
        <v>0.3027795176418906</v>
      </c>
      <c r="H22" s="37">
        <f>B22+E22</f>
        <v>1001931.9974126224</v>
      </c>
      <c r="I22" s="62">
        <f>C22+F22</f>
        <v>768330.0361601079</v>
      </c>
      <c r="J22" s="41">
        <f>H22/I22-1</f>
        <v>0.304038564495005</v>
      </c>
    </row>
    <row r="23" spans="1:10" s="23" customFormat="1" ht="12.75">
      <c r="A23" s="20" t="s">
        <v>30</v>
      </c>
      <c r="B23" s="24">
        <v>74497</v>
      </c>
      <c r="C23" s="47">
        <v>83681</v>
      </c>
      <c r="D23" s="41">
        <f t="shared" si="0"/>
        <v>-0.10975012248897598</v>
      </c>
      <c r="E23" s="24">
        <v>11402</v>
      </c>
      <c r="F23" s="47">
        <v>13741</v>
      </c>
      <c r="G23" s="41">
        <f t="shared" si="1"/>
        <v>-0.17022050796885235</v>
      </c>
      <c r="H23" s="37">
        <f>B23+E23</f>
        <v>85899</v>
      </c>
      <c r="I23" s="62">
        <f t="shared" si="3"/>
        <v>97422</v>
      </c>
      <c r="J23" s="41">
        <f t="shared" si="4"/>
        <v>-0.11827923877563584</v>
      </c>
    </row>
    <row r="24" spans="1:10" s="23" customFormat="1" ht="12.75">
      <c r="A24" s="20" t="s">
        <v>18</v>
      </c>
      <c r="B24" s="24">
        <v>0</v>
      </c>
      <c r="C24" s="47">
        <v>10375.97777</v>
      </c>
      <c r="D24" s="41">
        <f t="shared" si="0"/>
        <v>-1</v>
      </c>
      <c r="E24" s="24">
        <v>1698774.22301</v>
      </c>
      <c r="F24" s="47">
        <v>1450276.49702</v>
      </c>
      <c r="G24" s="41">
        <f t="shared" si="1"/>
        <v>0.17134506868215027</v>
      </c>
      <c r="H24" s="37">
        <f t="shared" si="2"/>
        <v>1698774.22301</v>
      </c>
      <c r="I24" s="62">
        <f t="shared" si="3"/>
        <v>1460652.47479</v>
      </c>
      <c r="J24" s="41">
        <f t="shared" si="4"/>
        <v>0.16302423220433404</v>
      </c>
    </row>
    <row r="25" spans="1:10" s="23" customFormat="1" ht="13.5" customHeight="1">
      <c r="A25" s="20" t="s">
        <v>15</v>
      </c>
      <c r="B25" s="24">
        <v>1835320.128</v>
      </c>
      <c r="C25" s="47">
        <v>1925926.643</v>
      </c>
      <c r="D25" s="41">
        <f t="shared" si="0"/>
        <v>-0.047045672964398544</v>
      </c>
      <c r="E25" s="24">
        <v>1246352.046</v>
      </c>
      <c r="F25" s="47">
        <v>891881.619</v>
      </c>
      <c r="G25" s="41">
        <f t="shared" si="1"/>
        <v>0.3974411171265546</v>
      </c>
      <c r="H25" s="37">
        <f t="shared" si="2"/>
        <v>3081672.174</v>
      </c>
      <c r="I25" s="62">
        <f t="shared" si="3"/>
        <v>2817808.262</v>
      </c>
      <c r="J25" s="41">
        <f t="shared" si="4"/>
        <v>0.0936415424563759</v>
      </c>
    </row>
    <row r="26" spans="1:10" s="23" customFormat="1" ht="12.75">
      <c r="A26" s="20" t="s">
        <v>27</v>
      </c>
      <c r="B26" s="24">
        <v>1046082</v>
      </c>
      <c r="C26" s="47">
        <v>1127004</v>
      </c>
      <c r="D26" s="41">
        <f t="shared" si="0"/>
        <v>-0.07180276201326707</v>
      </c>
      <c r="E26" s="24">
        <v>801962</v>
      </c>
      <c r="F26" s="47">
        <v>456430</v>
      </c>
      <c r="G26" s="41">
        <f t="shared" si="1"/>
        <v>0.7570317463795107</v>
      </c>
      <c r="H26" s="37">
        <f t="shared" si="2"/>
        <v>1848044</v>
      </c>
      <c r="I26" s="62">
        <f t="shared" si="3"/>
        <v>1583434</v>
      </c>
      <c r="J26" s="41">
        <f>H26/I26-1</f>
        <v>0.1671114804911351</v>
      </c>
    </row>
    <row r="27" spans="1:10" s="23" customFormat="1" ht="13.5" thickBot="1">
      <c r="A27" s="20" t="s">
        <v>26</v>
      </c>
      <c r="B27" s="39">
        <v>3105612.30477</v>
      </c>
      <c r="C27" s="49">
        <v>2509062.3343</v>
      </c>
      <c r="D27" s="41">
        <f t="shared" si="0"/>
        <v>0.23775813072273877</v>
      </c>
      <c r="E27" s="39">
        <v>143258.30043</v>
      </c>
      <c r="F27" s="49">
        <v>224576.65948</v>
      </c>
      <c r="G27" s="41">
        <f t="shared" si="1"/>
        <v>-0.36209621800542424</v>
      </c>
      <c r="H27" s="37">
        <f t="shared" si="2"/>
        <v>3248870.6051999996</v>
      </c>
      <c r="I27" s="62">
        <f t="shared" si="3"/>
        <v>2733638.99378</v>
      </c>
      <c r="J27" s="41">
        <f t="shared" si="4"/>
        <v>0.18847829307100694</v>
      </c>
    </row>
    <row r="28" spans="1:10" ht="23.25" customHeight="1" thickBot="1">
      <c r="A28" s="22" t="s">
        <v>0</v>
      </c>
      <c r="B28" s="17">
        <f>SUM(B15:B27)</f>
        <v>7528938.127174402</v>
      </c>
      <c r="C28" s="36">
        <f>SUM(C15:C27)</f>
        <v>6987700.07268</v>
      </c>
      <c r="D28" s="42">
        <f>B28/(C28)-1</f>
        <v>0.07745582221115854</v>
      </c>
      <c r="E28" s="17">
        <f>SUM(E15:E27)</f>
        <v>6700869.7176882215</v>
      </c>
      <c r="F28" s="36">
        <f>SUM(F15:F27)</f>
        <v>5390333.099960107</v>
      </c>
      <c r="G28" s="42">
        <f>E28/(F28)-1</f>
        <v>0.2431272044649362</v>
      </c>
      <c r="H28" s="17">
        <f>SUM(H15:H27)</f>
        <v>14229807.844862623</v>
      </c>
      <c r="I28" s="44">
        <f t="shared" si="3"/>
        <v>12378033.172640108</v>
      </c>
      <c r="J28" s="42">
        <f>H28/(I28)-1</f>
        <v>0.14960168925024386</v>
      </c>
    </row>
    <row r="29" spans="7:10" s="2" customFormat="1" ht="13.5" customHeight="1">
      <c r="G29" s="7"/>
      <c r="H29" s="7"/>
      <c r="I29" s="7"/>
      <c r="J29" s="7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" customHeight="1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0">
    <mergeCell ref="A10:J10"/>
    <mergeCell ref="A3:J3"/>
    <mergeCell ref="A1:J1"/>
    <mergeCell ref="B11:J11"/>
    <mergeCell ref="A11:A14"/>
    <mergeCell ref="B13:D13"/>
    <mergeCell ref="E13:G13"/>
    <mergeCell ref="B12:J12"/>
    <mergeCell ref="H13:J13"/>
    <mergeCell ref="A7:J7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90" r:id="rId1"/>
  <headerFooter alignWithMargins="0">
    <oddHeader>&amp;C&amp;"Arial,Negrito"&amp;20ALF -&amp;18 &amp;20Associação Portuguesa de Leasing, Factoring e Renting</oddHeader>
    <oddFooter>&amp;L&amp;D&amp;F&amp;R&amp;P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5">
      <selection activeCell="P28" sqref="P28"/>
    </sheetView>
  </sheetViews>
  <sheetFormatPr defaultColWidth="9.140625" defaultRowHeight="12.75"/>
  <cols>
    <col min="1" max="1" width="32.7109375" style="2" customWidth="1"/>
    <col min="2" max="3" width="11.7109375" style="0" customWidth="1"/>
    <col min="4" max="4" width="8.00390625" style="0" bestFit="1" customWidth="1"/>
    <col min="5" max="6" width="11.7109375" style="0" customWidth="1"/>
    <col min="7" max="7" width="9.140625" style="0" customWidth="1"/>
    <col min="8" max="9" width="11.7109375" style="0" customWidth="1"/>
    <col min="10" max="10" width="8.57421875" style="0" customWidth="1"/>
    <col min="11" max="12" width="11.7109375" style="0" customWidth="1"/>
    <col min="13" max="13" width="8.00390625" style="0" bestFit="1" customWidth="1"/>
    <col min="14" max="15" width="11.7109375" style="0" customWidth="1"/>
    <col min="16" max="16" width="8.00390625" style="0" bestFit="1" customWidth="1"/>
  </cols>
  <sheetData>
    <row r="1" spans="1:16" ht="23.25" thickBot="1">
      <c r="A1" s="67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6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0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 thickBot="1">
      <c r="A10" s="65" t="s">
        <v>25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1" customFormat="1" ht="23.25" customHeight="1" thickBot="1">
      <c r="A11" s="16"/>
      <c r="B11" s="87" t="s">
        <v>13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s="1" customFormat="1" ht="21" customHeight="1" thickBot="1">
      <c r="A12" s="9" t="s">
        <v>6</v>
      </c>
      <c r="B12" s="76" t="s">
        <v>12</v>
      </c>
      <c r="C12" s="76"/>
      <c r="D12" s="76"/>
      <c r="E12" s="76"/>
      <c r="F12" s="76"/>
      <c r="G12" s="84"/>
      <c r="H12" s="84"/>
      <c r="I12" s="84"/>
      <c r="J12" s="84"/>
      <c r="K12" s="76" t="s">
        <v>7</v>
      </c>
      <c r="L12" s="76"/>
      <c r="M12" s="76"/>
      <c r="N12" s="85" t="s">
        <v>14</v>
      </c>
      <c r="O12" s="85"/>
      <c r="P12" s="85"/>
    </row>
    <row r="13" spans="1:16" s="1" customFormat="1" ht="21.75" customHeight="1" thickBot="1">
      <c r="A13" s="9"/>
      <c r="B13" s="76" t="s">
        <v>4</v>
      </c>
      <c r="C13" s="76"/>
      <c r="D13" s="76"/>
      <c r="E13" s="76" t="s">
        <v>5</v>
      </c>
      <c r="F13" s="76"/>
      <c r="G13" s="76"/>
      <c r="H13" s="76" t="s">
        <v>1</v>
      </c>
      <c r="I13" s="76"/>
      <c r="J13" s="76"/>
      <c r="K13" s="76"/>
      <c r="L13" s="76"/>
      <c r="M13" s="76"/>
      <c r="N13" s="85"/>
      <c r="O13" s="85"/>
      <c r="P13" s="85"/>
    </row>
    <row r="14" spans="1:16" s="1" customFormat="1" ht="21.75" customHeight="1" thickBot="1">
      <c r="A14" s="21"/>
      <c r="B14" s="34">
        <v>2022</v>
      </c>
      <c r="C14" s="34">
        <v>2021</v>
      </c>
      <c r="D14" s="34" t="s">
        <v>20</v>
      </c>
      <c r="E14" s="34">
        <v>2022</v>
      </c>
      <c r="F14" s="34">
        <v>2021</v>
      </c>
      <c r="G14" s="34" t="s">
        <v>20</v>
      </c>
      <c r="H14" s="34">
        <v>2022</v>
      </c>
      <c r="I14" s="34">
        <v>2021</v>
      </c>
      <c r="J14" s="34" t="s">
        <v>20</v>
      </c>
      <c r="K14" s="34">
        <v>2022</v>
      </c>
      <c r="L14" s="34">
        <v>2021</v>
      </c>
      <c r="M14" s="34" t="s">
        <v>20</v>
      </c>
      <c r="N14" s="34">
        <v>2022</v>
      </c>
      <c r="O14" s="34">
        <v>2021</v>
      </c>
      <c r="P14" s="34" t="s">
        <v>20</v>
      </c>
    </row>
    <row r="15" spans="1:16" s="23" customFormat="1" ht="12.75">
      <c r="A15" s="20" t="s">
        <v>31</v>
      </c>
      <c r="B15" s="24">
        <v>0</v>
      </c>
      <c r="C15" s="47">
        <v>0</v>
      </c>
      <c r="D15" s="35" t="e">
        <f>B15/C15-1</f>
        <v>#DIV/0!</v>
      </c>
      <c r="E15" s="24">
        <v>0</v>
      </c>
      <c r="F15" s="47">
        <v>0</v>
      </c>
      <c r="G15" s="35" t="e">
        <f>E15/F15-1</f>
        <v>#DIV/0!</v>
      </c>
      <c r="H15" s="24">
        <f>B15+E15</f>
        <v>0</v>
      </c>
      <c r="I15" s="27">
        <f>C15+F15</f>
        <v>0</v>
      </c>
      <c r="J15" s="35" t="e">
        <f>H15/I15-1</f>
        <v>#DIV/0!</v>
      </c>
      <c r="K15" s="63">
        <v>406210.26318</v>
      </c>
      <c r="L15" s="57">
        <v>355171.96986</v>
      </c>
      <c r="M15" s="35">
        <f>K15/L15-1</f>
        <v>0.14370022876556954</v>
      </c>
      <c r="N15" s="26">
        <f>K15+H15+'Ind Produção - 1'!H15</f>
        <v>759912.52506</v>
      </c>
      <c r="O15" s="28">
        <f>L15+I15+'Ind Produção - 1'!I15</f>
        <v>653809.78739</v>
      </c>
      <c r="P15" s="35">
        <f>N15/O15-1</f>
        <v>0.16228380136914256</v>
      </c>
    </row>
    <row r="16" spans="1:16" s="23" customFormat="1" ht="12.75">
      <c r="A16" s="20" t="s">
        <v>28</v>
      </c>
      <c r="B16" s="24"/>
      <c r="C16" s="47"/>
      <c r="D16" s="35" t="e">
        <f aca="true" t="shared" si="0" ref="D16:D27">B16/C16-1</f>
        <v>#DIV/0!</v>
      </c>
      <c r="E16" s="24"/>
      <c r="F16" s="47"/>
      <c r="G16" s="35" t="e">
        <f aca="true" t="shared" si="1" ref="G16:G27">E16/F16-1</f>
        <v>#DIV/0!</v>
      </c>
      <c r="H16" s="24">
        <f aca="true" t="shared" si="2" ref="H16:H27">B16+E16</f>
        <v>0</v>
      </c>
      <c r="I16" s="27">
        <f aca="true" t="shared" si="3" ref="I16:I27">C16+F16</f>
        <v>0</v>
      </c>
      <c r="J16" s="35" t="e">
        <f aca="true" t="shared" si="4" ref="J16:J27">H16/I16-1</f>
        <v>#DIV/0!</v>
      </c>
      <c r="K16" s="63"/>
      <c r="L16" s="57"/>
      <c r="M16" s="35" t="e">
        <f aca="true" t="shared" si="5" ref="M16:M27">K16/L16-1</f>
        <v>#DIV/0!</v>
      </c>
      <c r="N16" s="26">
        <f>K16+H16+'Ind Produção - 1'!H16</f>
        <v>0</v>
      </c>
      <c r="O16" s="28">
        <f>L16+I16+'Ind Produção - 1'!I16</f>
        <v>0</v>
      </c>
      <c r="P16" s="35" t="e">
        <f aca="true" t="shared" si="6" ref="P16:P27">N16/O16-1</f>
        <v>#DIV/0!</v>
      </c>
    </row>
    <row r="17" spans="1:16" s="23" customFormat="1" ht="12.75">
      <c r="A17" s="20" t="s">
        <v>17</v>
      </c>
      <c r="B17" s="24">
        <v>72675</v>
      </c>
      <c r="C17" s="47">
        <v>10587</v>
      </c>
      <c r="D17" s="35">
        <f t="shared" si="0"/>
        <v>5.864550864267498</v>
      </c>
      <c r="E17" s="24">
        <v>85084</v>
      </c>
      <c r="F17" s="47">
        <v>120824</v>
      </c>
      <c r="G17" s="35">
        <f t="shared" si="1"/>
        <v>-0.295802158511554</v>
      </c>
      <c r="H17" s="24">
        <f>B17+E17</f>
        <v>157759</v>
      </c>
      <c r="I17" s="27">
        <f t="shared" si="3"/>
        <v>131411</v>
      </c>
      <c r="J17" s="35">
        <f t="shared" si="4"/>
        <v>0.20050071911788203</v>
      </c>
      <c r="K17" s="63">
        <v>467968</v>
      </c>
      <c r="L17" s="57">
        <v>344795</v>
      </c>
      <c r="M17" s="35">
        <f t="shared" si="5"/>
        <v>0.35723545875085194</v>
      </c>
      <c r="N17" s="26">
        <f>K17+H17+'Ind Produção - 1'!H17</f>
        <v>730903</v>
      </c>
      <c r="O17" s="28">
        <f>L17+I17+'Ind Produção - 1'!I17</f>
        <v>707907</v>
      </c>
      <c r="P17" s="35">
        <f t="shared" si="6"/>
        <v>0.032484493019563354</v>
      </c>
    </row>
    <row r="18" spans="1:16" s="23" customFormat="1" ht="12.75">
      <c r="A18" s="20" t="s">
        <v>32</v>
      </c>
      <c r="B18" s="25">
        <v>0</v>
      </c>
      <c r="C18" s="55">
        <v>0</v>
      </c>
      <c r="D18" s="35" t="e">
        <f>B18/C18-1</f>
        <v>#DIV/0!</v>
      </c>
      <c r="E18" s="25">
        <v>0</v>
      </c>
      <c r="F18" s="55">
        <v>0</v>
      </c>
      <c r="G18" s="35" t="e">
        <f>E18/F18-1</f>
        <v>#DIV/0!</v>
      </c>
      <c r="H18" s="24">
        <f>B18+E18</f>
        <v>0</v>
      </c>
      <c r="I18" s="27">
        <f>C18+F18</f>
        <v>0</v>
      </c>
      <c r="J18" s="35" t="e">
        <f>H18/I18-1</f>
        <v>#DIV/0!</v>
      </c>
      <c r="K18" s="63">
        <v>0</v>
      </c>
      <c r="L18" s="57">
        <v>0</v>
      </c>
      <c r="M18" s="35" t="e">
        <f>K18/L18-1</f>
        <v>#DIV/0!</v>
      </c>
      <c r="N18" s="26">
        <f>K18+H18+'Ind Produção - 1'!H18</f>
        <v>358657.79636000004</v>
      </c>
      <c r="O18" s="28">
        <f>L18+I18+'Ind Produção - 1'!I18</f>
        <v>230462.97966999997</v>
      </c>
      <c r="P18" s="35">
        <f>N18/O18-1</f>
        <v>0.5562490638347308</v>
      </c>
    </row>
    <row r="19" spans="1:16" s="23" customFormat="1" ht="12.75">
      <c r="A19" s="20" t="s">
        <v>16</v>
      </c>
      <c r="B19" s="24"/>
      <c r="C19" s="47"/>
      <c r="D19" s="35" t="e">
        <f t="shared" si="0"/>
        <v>#DIV/0!</v>
      </c>
      <c r="E19" s="24"/>
      <c r="F19" s="47"/>
      <c r="G19" s="35" t="e">
        <f t="shared" si="1"/>
        <v>#DIV/0!</v>
      </c>
      <c r="H19" s="24">
        <f t="shared" si="2"/>
        <v>0</v>
      </c>
      <c r="I19" s="27">
        <f t="shared" si="3"/>
        <v>0</v>
      </c>
      <c r="J19" s="35" t="e">
        <f t="shared" si="4"/>
        <v>#DIV/0!</v>
      </c>
      <c r="K19" s="63"/>
      <c r="L19" s="57"/>
      <c r="M19" s="35" t="e">
        <f t="shared" si="5"/>
        <v>#DIV/0!</v>
      </c>
      <c r="N19" s="26">
        <f>K19+H19+'Ind Produção - 1'!H19</f>
        <v>0</v>
      </c>
      <c r="O19" s="28">
        <f>L19+I19+'Ind Produção - 1'!I19</f>
        <v>0</v>
      </c>
      <c r="P19" s="35" t="e">
        <f t="shared" si="6"/>
        <v>#DIV/0!</v>
      </c>
    </row>
    <row r="20" spans="1:16" s="23" customFormat="1" ht="12.75">
      <c r="A20" s="20" t="s">
        <v>29</v>
      </c>
      <c r="B20" s="24">
        <v>440</v>
      </c>
      <c r="C20" s="47">
        <v>1843</v>
      </c>
      <c r="D20" s="35">
        <f t="shared" si="0"/>
        <v>-0.7612588171459577</v>
      </c>
      <c r="E20" s="24">
        <v>70752</v>
      </c>
      <c r="F20" s="47">
        <v>31836</v>
      </c>
      <c r="G20" s="35">
        <f t="shared" si="1"/>
        <v>1.2223897474557104</v>
      </c>
      <c r="H20" s="24">
        <f t="shared" si="2"/>
        <v>71192</v>
      </c>
      <c r="I20" s="27">
        <f t="shared" si="3"/>
        <v>33679</v>
      </c>
      <c r="J20" s="35">
        <f t="shared" si="4"/>
        <v>1.1138394845452657</v>
      </c>
      <c r="K20" s="63">
        <v>2000503</v>
      </c>
      <c r="L20" s="57">
        <v>1598151</v>
      </c>
      <c r="M20" s="35">
        <f t="shared" si="5"/>
        <v>0.25176094123771775</v>
      </c>
      <c r="N20" s="26">
        <f>K20+H20+'Ind Produção - 1'!H20</f>
        <v>2894523</v>
      </c>
      <c r="O20" s="28">
        <f>L20+I20+'Ind Produção - 1'!I20</f>
        <v>2258158</v>
      </c>
      <c r="P20" s="35">
        <f t="shared" si="6"/>
        <v>0.2818071188995632</v>
      </c>
    </row>
    <row r="21" spans="1:16" s="23" customFormat="1" ht="13.5" customHeight="1">
      <c r="A21" s="20" t="s">
        <v>33</v>
      </c>
      <c r="B21" s="25">
        <v>172576.44389</v>
      </c>
      <c r="C21" s="55">
        <v>142088.15779</v>
      </c>
      <c r="D21" s="35">
        <f t="shared" si="0"/>
        <v>0.21457302687434598</v>
      </c>
      <c r="E21" s="25">
        <v>366076.5554</v>
      </c>
      <c r="F21" s="55">
        <v>333479.88219</v>
      </c>
      <c r="G21" s="35">
        <f t="shared" si="1"/>
        <v>0.09774704547672863</v>
      </c>
      <c r="H21" s="24">
        <f t="shared" si="2"/>
        <v>538652.99929</v>
      </c>
      <c r="I21" s="27">
        <f t="shared" si="3"/>
        <v>475568.03998</v>
      </c>
      <c r="J21" s="35">
        <f t="shared" si="4"/>
        <v>0.1326518058544326</v>
      </c>
      <c r="K21" s="63">
        <v>3121752.52751</v>
      </c>
      <c r="L21" s="57">
        <v>2222657.59751</v>
      </c>
      <c r="M21" s="35">
        <f t="shared" si="5"/>
        <v>0.4045134666748662</v>
      </c>
      <c r="N21" s="26">
        <f>K21+H21+'Ind Produção - 1'!H21</f>
        <v>5284657.3138</v>
      </c>
      <c r="O21" s="28">
        <f>L21+I21+'Ind Produção - 1'!I21</f>
        <v>4227843.2462</v>
      </c>
      <c r="P21" s="35">
        <f t="shared" si="6"/>
        <v>0.24996529106178844</v>
      </c>
    </row>
    <row r="22" spans="1:16" s="23" customFormat="1" ht="12.75">
      <c r="A22" s="20" t="s">
        <v>34</v>
      </c>
      <c r="B22" s="25">
        <v>0</v>
      </c>
      <c r="C22" s="55">
        <v>0</v>
      </c>
      <c r="D22" s="35" t="e">
        <f>B22/C22-1</f>
        <v>#DIV/0!</v>
      </c>
      <c r="E22" s="25">
        <v>1386412.37549794</v>
      </c>
      <c r="F22" s="55">
        <v>1061326.85139309</v>
      </c>
      <c r="G22" s="35">
        <f>E22/F22-1</f>
        <v>0.3063010454113593</v>
      </c>
      <c r="H22" s="24">
        <f>B22+E22</f>
        <v>1386412.37549794</v>
      </c>
      <c r="I22" s="27">
        <f>C22+F22</f>
        <v>1061326.85139309</v>
      </c>
      <c r="J22" s="35">
        <f>H22/I22-1</f>
        <v>0.3063010454113593</v>
      </c>
      <c r="K22" s="63">
        <v>205990.1620781</v>
      </c>
      <c r="L22" s="57">
        <v>143579.17278</v>
      </c>
      <c r="M22" s="35">
        <f>K22/L22-1</f>
        <v>0.4346799615131478</v>
      </c>
      <c r="N22" s="26">
        <f>K22+H22+'Ind Produção - 1'!H22</f>
        <v>2594334.534988662</v>
      </c>
      <c r="O22" s="28">
        <f>L22+I22+'Ind Produção - 1'!I22</f>
        <v>1973236.060333198</v>
      </c>
      <c r="P22" s="35">
        <f>N22/O22-1</f>
        <v>0.31476136441100033</v>
      </c>
    </row>
    <row r="23" spans="1:16" s="23" customFormat="1" ht="12.75">
      <c r="A23" s="20" t="s">
        <v>30</v>
      </c>
      <c r="B23" s="25">
        <v>0</v>
      </c>
      <c r="C23" s="55">
        <v>0</v>
      </c>
      <c r="D23" s="35" t="e">
        <f t="shared" si="0"/>
        <v>#DIV/0!</v>
      </c>
      <c r="E23" s="25">
        <v>2488</v>
      </c>
      <c r="F23" s="55">
        <v>260</v>
      </c>
      <c r="G23" s="35">
        <f t="shared" si="1"/>
        <v>8.569230769230769</v>
      </c>
      <c r="H23" s="24">
        <f t="shared" si="2"/>
        <v>2488</v>
      </c>
      <c r="I23" s="27">
        <f t="shared" si="3"/>
        <v>260</v>
      </c>
      <c r="J23" s="35">
        <f t="shared" si="4"/>
        <v>8.569230769230769</v>
      </c>
      <c r="K23" s="63">
        <v>245578</v>
      </c>
      <c r="L23" s="57">
        <v>148963</v>
      </c>
      <c r="M23" s="35">
        <f t="shared" si="5"/>
        <v>0.6485838765330989</v>
      </c>
      <c r="N23" s="26">
        <f>K23+H23+'Ind Produção - 1'!H23</f>
        <v>333965</v>
      </c>
      <c r="O23" s="28">
        <f>L23+I23+'Ind Produção - 1'!I23</f>
        <v>246645</v>
      </c>
      <c r="P23" s="35">
        <f t="shared" si="6"/>
        <v>0.3540310973261165</v>
      </c>
    </row>
    <row r="24" spans="1:16" s="23" customFormat="1" ht="12.75">
      <c r="A24" s="20" t="s">
        <v>18</v>
      </c>
      <c r="B24" s="25">
        <v>0</v>
      </c>
      <c r="C24" s="55">
        <v>0</v>
      </c>
      <c r="D24" s="35" t="e">
        <f t="shared" si="0"/>
        <v>#DIV/0!</v>
      </c>
      <c r="E24" s="25">
        <v>0</v>
      </c>
      <c r="F24" s="55">
        <v>0</v>
      </c>
      <c r="G24" s="35" t="e">
        <f t="shared" si="1"/>
        <v>#DIV/0!</v>
      </c>
      <c r="H24" s="24">
        <f t="shared" si="2"/>
        <v>0</v>
      </c>
      <c r="I24" s="27">
        <f t="shared" si="3"/>
        <v>0</v>
      </c>
      <c r="J24" s="35" t="e">
        <f t="shared" si="4"/>
        <v>#DIV/0!</v>
      </c>
      <c r="K24" s="63">
        <v>33507.77284</v>
      </c>
      <c r="L24" s="57">
        <v>34899.86095</v>
      </c>
      <c r="M24" s="35">
        <f t="shared" si="5"/>
        <v>-0.0398880703849912</v>
      </c>
      <c r="N24" s="26">
        <f>K24+H24+'Ind Produção - 1'!H24</f>
        <v>1732281.99585</v>
      </c>
      <c r="O24" s="28">
        <f>L24+I24+'Ind Produção - 1'!I24</f>
        <v>1495552.33574</v>
      </c>
      <c r="P24" s="35">
        <f t="shared" si="6"/>
        <v>0.15828911797517686</v>
      </c>
    </row>
    <row r="25" spans="1:16" s="23" customFormat="1" ht="13.5" customHeight="1">
      <c r="A25" s="20" t="s">
        <v>15</v>
      </c>
      <c r="B25" s="25">
        <v>1982.08</v>
      </c>
      <c r="C25" s="55">
        <v>2582.072</v>
      </c>
      <c r="D25" s="35">
        <f t="shared" si="0"/>
        <v>-0.2323684234986476</v>
      </c>
      <c r="E25" s="25">
        <v>210327.532</v>
      </c>
      <c r="F25" s="55">
        <v>165672.532</v>
      </c>
      <c r="G25" s="35">
        <f t="shared" si="1"/>
        <v>0.2695377408730615</v>
      </c>
      <c r="H25" s="24">
        <f t="shared" si="2"/>
        <v>212309.612</v>
      </c>
      <c r="I25" s="27">
        <f t="shared" si="3"/>
        <v>168254.604</v>
      </c>
      <c r="J25" s="35">
        <f t="shared" si="4"/>
        <v>0.2618353789593775</v>
      </c>
      <c r="K25" s="63">
        <v>6235772.62572001</v>
      </c>
      <c r="L25" s="57">
        <v>4485484.88668004</v>
      </c>
      <c r="M25" s="35">
        <f t="shared" si="5"/>
        <v>0.3902114895621591</v>
      </c>
      <c r="N25" s="26">
        <f>K25+H25+'Ind Produção - 1'!H25</f>
        <v>9529754.41172001</v>
      </c>
      <c r="O25" s="28">
        <f>L25+I25+'Ind Produção - 1'!I25</f>
        <v>7471547.75268004</v>
      </c>
      <c r="P25" s="35">
        <f t="shared" si="6"/>
        <v>0.27547259646459366</v>
      </c>
    </row>
    <row r="26" spans="1:16" s="23" customFormat="1" ht="12.75">
      <c r="A26" s="20" t="s">
        <v>27</v>
      </c>
      <c r="B26" s="25">
        <v>41681</v>
      </c>
      <c r="C26" s="55">
        <v>45612</v>
      </c>
      <c r="D26" s="35">
        <f t="shared" si="0"/>
        <v>-0.08618346049285275</v>
      </c>
      <c r="E26" s="25">
        <v>367019</v>
      </c>
      <c r="F26" s="55">
        <v>370991</v>
      </c>
      <c r="G26" s="35">
        <f t="shared" si="1"/>
        <v>-0.0107064591863415</v>
      </c>
      <c r="H26" s="24">
        <f t="shared" si="2"/>
        <v>408700</v>
      </c>
      <c r="I26" s="27">
        <f t="shared" si="3"/>
        <v>416603</v>
      </c>
      <c r="J26" s="35">
        <f t="shared" si="4"/>
        <v>-0.018970098631070798</v>
      </c>
      <c r="K26" s="63">
        <v>840845</v>
      </c>
      <c r="L26" s="57">
        <v>787681</v>
      </c>
      <c r="M26" s="35">
        <f t="shared" si="5"/>
        <v>0.0674943282877205</v>
      </c>
      <c r="N26" s="26">
        <f>K26+H26+'Ind Produção - 1'!H26</f>
        <v>3097589</v>
      </c>
      <c r="O26" s="28">
        <f>L26+I26+'Ind Produção - 1'!I26</f>
        <v>2787718</v>
      </c>
      <c r="P26" s="35">
        <f t="shared" si="6"/>
        <v>0.11115579122422004</v>
      </c>
    </row>
    <row r="27" spans="1:16" s="23" customFormat="1" ht="13.5" thickBot="1">
      <c r="A27" s="20" t="s">
        <v>26</v>
      </c>
      <c r="B27" s="40">
        <v>0</v>
      </c>
      <c r="C27" s="56">
        <v>0</v>
      </c>
      <c r="D27" s="35" t="e">
        <f t="shared" si="0"/>
        <v>#DIV/0!</v>
      </c>
      <c r="E27" s="40">
        <v>1162817.68856</v>
      </c>
      <c r="F27" s="56">
        <v>797282.33851</v>
      </c>
      <c r="G27" s="35">
        <f t="shared" si="1"/>
        <v>0.4584766680435066</v>
      </c>
      <c r="H27" s="24">
        <f t="shared" si="2"/>
        <v>1162817.68856</v>
      </c>
      <c r="I27" s="27">
        <f t="shared" si="3"/>
        <v>797282.33851</v>
      </c>
      <c r="J27" s="35">
        <f t="shared" si="4"/>
        <v>0.4584766680435066</v>
      </c>
      <c r="K27" s="64">
        <v>3272686.30022</v>
      </c>
      <c r="L27" s="58">
        <v>2608591.82936</v>
      </c>
      <c r="M27" s="35">
        <f t="shared" si="5"/>
        <v>0.25457967911481627</v>
      </c>
      <c r="N27" s="26">
        <f>K27+H27+'Ind Produção - 1'!H27</f>
        <v>7684374.593979999</v>
      </c>
      <c r="O27" s="28">
        <f>L27+I27+'Ind Produção - 1'!I27</f>
        <v>6139513.16165</v>
      </c>
      <c r="P27" s="35">
        <f t="shared" si="6"/>
        <v>0.2516260478078063</v>
      </c>
    </row>
    <row r="28" spans="1:16" ht="23.25" customHeight="1" thickBot="1">
      <c r="A28" s="22" t="s">
        <v>0</v>
      </c>
      <c r="B28" s="17">
        <f>SUM(B15:B27)</f>
        <v>289354.52388999995</v>
      </c>
      <c r="C28" s="36">
        <f>SUM(C15:C27)</f>
        <v>202712.22979</v>
      </c>
      <c r="D28" s="42">
        <f>B28/(C28)-1</f>
        <v>0.4274152289171558</v>
      </c>
      <c r="E28" s="17">
        <f>SUM(E15:E27)</f>
        <v>3650977.15145794</v>
      </c>
      <c r="F28" s="36">
        <f>SUM(F15:F27)</f>
        <v>2881672.60409309</v>
      </c>
      <c r="G28" s="42">
        <f>E28/(F28)-1</f>
        <v>0.26696459072836376</v>
      </c>
      <c r="H28" s="45">
        <f>B28+E28</f>
        <v>3940331.67534794</v>
      </c>
      <c r="I28" s="36">
        <f>C28+F28</f>
        <v>3084384.83388309</v>
      </c>
      <c r="J28" s="42">
        <f>H28/(I28)-1</f>
        <v>0.27750974264364237</v>
      </c>
      <c r="K28" s="17">
        <f>SUM(K15:K27)</f>
        <v>16830813.65154811</v>
      </c>
      <c r="L28" s="36">
        <f>SUM(L15:L27)</f>
        <v>12729975.317140039</v>
      </c>
      <c r="M28" s="42">
        <f>K28/(L28)-1</f>
        <v>0.32214032095463474</v>
      </c>
      <c r="N28" s="17">
        <f>SUM(N15:N27)</f>
        <v>35000953.17175867</v>
      </c>
      <c r="O28" s="44">
        <f>L28+I28+'Ind Produção - 1'!I28</f>
        <v>28192393.323663235</v>
      </c>
      <c r="P28" s="42">
        <f>N28/(O28)-1</f>
        <v>0.2415034356937933</v>
      </c>
    </row>
    <row r="29" spans="2:16" s="2" customFormat="1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4"/>
      <c r="P31" s="3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9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4"/>
      <c r="O33" s="4"/>
      <c r="P33" s="3"/>
    </row>
    <row r="34" spans="2:16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</sheetData>
  <sheetProtection/>
  <mergeCells count="11">
    <mergeCell ref="A6:P6"/>
    <mergeCell ref="A1:P1"/>
    <mergeCell ref="A10:P10"/>
    <mergeCell ref="B12:J12"/>
    <mergeCell ref="B13:D13"/>
    <mergeCell ref="E13:G13"/>
    <mergeCell ref="H13:J13"/>
    <mergeCell ref="K12:M13"/>
    <mergeCell ref="N12:P13"/>
    <mergeCell ref="A3:P3"/>
    <mergeCell ref="B11:P11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70" r:id="rId1"/>
  <headerFooter alignWithMargins="0">
    <oddHeader>&amp;C&amp;"Arial,Negrito"&amp;20ALF -&amp;18 &amp;20Associação Portuguesa de Leasing, Factoring e Renting</oddHeader>
    <oddFooter>&amp;L&amp;D&amp;F&amp;R&amp;P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20" sqref="G20"/>
    </sheetView>
  </sheetViews>
  <sheetFormatPr defaultColWidth="9.140625" defaultRowHeight="12.75"/>
  <cols>
    <col min="1" max="1" width="32.8515625" style="0" customWidth="1"/>
    <col min="2" max="2" width="11.8515625" style="0" customWidth="1"/>
    <col min="3" max="3" width="12.28125" style="0" customWidth="1"/>
    <col min="4" max="4" width="8.57421875" style="0" customWidth="1"/>
    <col min="5" max="5" width="10.7109375" style="0" customWidth="1"/>
    <col min="6" max="6" width="11.28125" style="0" customWidth="1"/>
    <col min="7" max="7" width="9.7109375" style="0" customWidth="1"/>
  </cols>
  <sheetData>
    <row r="1" spans="1:7" ht="12.75">
      <c r="A1" s="88" t="s">
        <v>35</v>
      </c>
      <c r="B1" s="88"/>
      <c r="C1" s="88"/>
      <c r="D1" s="88"/>
      <c r="E1" s="88"/>
      <c r="F1" s="88"/>
      <c r="G1" s="88"/>
    </row>
    <row r="3" spans="1:7" ht="15.75" thickBot="1">
      <c r="A3" s="65" t="s">
        <v>10</v>
      </c>
      <c r="B3" s="65"/>
      <c r="C3" s="65"/>
      <c r="D3" s="65"/>
      <c r="E3" s="65"/>
      <c r="F3" s="65"/>
      <c r="G3" s="65"/>
    </row>
    <row r="4" spans="1:7" ht="19.5" customHeight="1" thickBot="1">
      <c r="A4" s="10"/>
      <c r="B4" s="77" t="s">
        <v>21</v>
      </c>
      <c r="C4" s="78"/>
      <c r="D4" s="78"/>
      <c r="E4" s="78"/>
      <c r="F4" s="78"/>
      <c r="G4" s="79"/>
    </row>
    <row r="5" spans="1:7" ht="19.5" customHeight="1" thickBot="1">
      <c r="A5" s="9" t="s">
        <v>6</v>
      </c>
      <c r="B5" s="89" t="s">
        <v>22</v>
      </c>
      <c r="C5" s="90"/>
      <c r="D5" s="91"/>
      <c r="E5" s="77" t="s">
        <v>19</v>
      </c>
      <c r="F5" s="78"/>
      <c r="G5" s="79"/>
    </row>
    <row r="6" spans="1:7" ht="19.5" customHeight="1" thickBot="1">
      <c r="A6" s="11"/>
      <c r="B6" s="31">
        <v>2022</v>
      </c>
      <c r="C6" s="31">
        <v>2021</v>
      </c>
      <c r="D6" s="32" t="s">
        <v>20</v>
      </c>
      <c r="E6" s="31">
        <v>2022</v>
      </c>
      <c r="F6" s="31">
        <v>2021</v>
      </c>
      <c r="G6" s="32" t="s">
        <v>20</v>
      </c>
    </row>
    <row r="7" spans="1:7" ht="12" customHeight="1">
      <c r="A7" s="20" t="s">
        <v>31</v>
      </c>
      <c r="B7" s="25">
        <v>215755.65508</v>
      </c>
      <c r="C7" s="55">
        <v>125449.68449</v>
      </c>
      <c r="D7" s="33">
        <f>B7/C7-1</f>
        <v>0.7198580925661759</v>
      </c>
      <c r="E7" s="53">
        <v>255889.34822</v>
      </c>
      <c r="F7" s="60">
        <v>194629.59449</v>
      </c>
      <c r="G7" s="33">
        <f>E7/F7-1</f>
        <v>0.3147504565815018</v>
      </c>
    </row>
    <row r="8" spans="1:7" ht="12.75">
      <c r="A8" s="20" t="s">
        <v>28</v>
      </c>
      <c r="B8" s="26"/>
      <c r="C8" s="59"/>
      <c r="D8" s="33" t="e">
        <f aca="true" t="shared" si="0" ref="D8:D19">B8/C8-1</f>
        <v>#DIV/0!</v>
      </c>
      <c r="E8" s="26"/>
      <c r="F8" s="59"/>
      <c r="G8" s="33" t="e">
        <f aca="true" t="shared" si="1" ref="G8:G19">E8/F8-1</f>
        <v>#DIV/0!</v>
      </c>
    </row>
    <row r="9" spans="1:7" ht="12.75">
      <c r="A9" s="20" t="s">
        <v>17</v>
      </c>
      <c r="B9" s="24">
        <v>237578</v>
      </c>
      <c r="C9" s="47">
        <v>146884</v>
      </c>
      <c r="D9" s="33">
        <f t="shared" si="0"/>
        <v>0.6174532283979195</v>
      </c>
      <c r="E9" s="24">
        <v>237863</v>
      </c>
      <c r="F9" s="47">
        <v>147169</v>
      </c>
      <c r="G9" s="33">
        <f t="shared" si="1"/>
        <v>0.616257499881089</v>
      </c>
    </row>
    <row r="10" spans="1:7" ht="12.75">
      <c r="A10" s="20" t="s">
        <v>32</v>
      </c>
      <c r="B10" s="24">
        <v>248711.43193000002</v>
      </c>
      <c r="C10" s="47">
        <v>187841.22272</v>
      </c>
      <c r="D10" s="33">
        <f>B10/C10-1</f>
        <v>0.3240513894052661</v>
      </c>
      <c r="E10" s="25">
        <v>248711.43193000002</v>
      </c>
      <c r="F10" s="55">
        <v>187841.22272</v>
      </c>
      <c r="G10" s="33">
        <f>E10/F10-1</f>
        <v>0.3240513894052661</v>
      </c>
    </row>
    <row r="11" spans="1:7" ht="12.75">
      <c r="A11" s="20" t="s">
        <v>16</v>
      </c>
      <c r="B11" s="26"/>
      <c r="C11" s="59"/>
      <c r="D11" s="33" t="e">
        <f t="shared" si="0"/>
        <v>#DIV/0!</v>
      </c>
      <c r="E11" s="24"/>
      <c r="F11" s="47"/>
      <c r="G11" s="33" t="e">
        <f t="shared" si="1"/>
        <v>#DIV/0!</v>
      </c>
    </row>
    <row r="12" spans="1:7" ht="12" customHeight="1">
      <c r="A12" s="20" t="s">
        <v>29</v>
      </c>
      <c r="B12" s="25">
        <v>1240350.49</v>
      </c>
      <c r="C12" s="55">
        <v>1001507.62</v>
      </c>
      <c r="D12" s="33">
        <f t="shared" si="0"/>
        <v>0.23848332776539438</v>
      </c>
      <c r="E12" s="25">
        <v>1244436</v>
      </c>
      <c r="F12" s="55">
        <v>1013068</v>
      </c>
      <c r="G12" s="33">
        <f t="shared" si="1"/>
        <v>0.22838348462294733</v>
      </c>
    </row>
    <row r="13" spans="1:7" ht="12.75">
      <c r="A13" s="20" t="s">
        <v>33</v>
      </c>
      <c r="B13" s="24">
        <v>1252149.64094</v>
      </c>
      <c r="C13" s="47">
        <v>1071107.49502</v>
      </c>
      <c r="D13" s="33">
        <f t="shared" si="0"/>
        <v>0.1690233209661367</v>
      </c>
      <c r="E13" s="43">
        <v>1252149.64094</v>
      </c>
      <c r="F13" s="61">
        <v>1071107.49502</v>
      </c>
      <c r="G13" s="33">
        <f t="shared" si="1"/>
        <v>0.1690233209661367</v>
      </c>
    </row>
    <row r="14" spans="1:7" ht="12.75">
      <c r="A14" s="20" t="s">
        <v>34</v>
      </c>
      <c r="B14" s="25">
        <v>473588.118860001</v>
      </c>
      <c r="C14" s="55">
        <v>386605.812629999</v>
      </c>
      <c r="D14" s="33">
        <f>B14/C14-1</f>
        <v>0.22498964937510735</v>
      </c>
      <c r="E14" s="25">
        <v>541589.190540001</v>
      </c>
      <c r="F14" s="55">
        <v>432383.417339999</v>
      </c>
      <c r="G14" s="33">
        <f>E14/F14-1</f>
        <v>0.25256697833564123</v>
      </c>
    </row>
    <row r="15" spans="1:7" ht="12.75">
      <c r="A15" s="20" t="s">
        <v>30</v>
      </c>
      <c r="B15" s="25">
        <v>90711</v>
      </c>
      <c r="C15" s="55">
        <v>66084</v>
      </c>
      <c r="D15" s="33">
        <f t="shared" si="0"/>
        <v>0.37266206646086797</v>
      </c>
      <c r="E15" s="25">
        <v>97035</v>
      </c>
      <c r="F15" s="55">
        <v>69495</v>
      </c>
      <c r="G15" s="33">
        <f t="shared" si="1"/>
        <v>0.3962875026980359</v>
      </c>
    </row>
    <row r="16" spans="1:7" ht="12.75">
      <c r="A16" s="20" t="s">
        <v>18</v>
      </c>
      <c r="B16" s="25">
        <v>129751.53334</v>
      </c>
      <c r="C16" s="55">
        <v>173973.77341</v>
      </c>
      <c r="D16" s="33">
        <f t="shared" si="0"/>
        <v>-0.25418911829763247</v>
      </c>
      <c r="E16" s="25">
        <v>130496.76294</v>
      </c>
      <c r="F16" s="55">
        <v>174821.32512</v>
      </c>
      <c r="G16" s="33">
        <f t="shared" si="1"/>
        <v>-0.2535420787456848</v>
      </c>
    </row>
    <row r="17" spans="1:9" ht="13.5">
      <c r="A17" s="20" t="s">
        <v>15</v>
      </c>
      <c r="B17" s="25">
        <v>2380092.66527</v>
      </c>
      <c r="C17" s="55">
        <v>2014921.01437</v>
      </c>
      <c r="D17" s="33">
        <f t="shared" si="0"/>
        <v>0.18123372990587305</v>
      </c>
      <c r="E17" s="25">
        <v>2605163.02351</v>
      </c>
      <c r="F17" s="55">
        <v>2273609.25734</v>
      </c>
      <c r="G17" s="33">
        <f t="shared" si="1"/>
        <v>0.14582706553451508</v>
      </c>
      <c r="I17" s="46"/>
    </row>
    <row r="18" spans="1:7" ht="12.75">
      <c r="A18" s="20" t="s">
        <v>27</v>
      </c>
      <c r="B18" s="25">
        <v>671545</v>
      </c>
      <c r="C18" s="55">
        <v>588453</v>
      </c>
      <c r="D18" s="33">
        <f t="shared" si="0"/>
        <v>0.14120414034765738</v>
      </c>
      <c r="E18" s="25">
        <v>868722</v>
      </c>
      <c r="F18" s="55">
        <v>785396</v>
      </c>
      <c r="G18" s="33">
        <f t="shared" si="1"/>
        <v>0.10609425054367483</v>
      </c>
    </row>
    <row r="19" spans="1:7" ht="13.5" thickBot="1">
      <c r="A19" s="20" t="s">
        <v>26</v>
      </c>
      <c r="B19" s="40">
        <v>1964421.36766</v>
      </c>
      <c r="C19" s="56">
        <v>1847085.41114001</v>
      </c>
      <c r="D19" s="33">
        <f t="shared" si="0"/>
        <v>0.06352492191878167</v>
      </c>
      <c r="E19" s="40">
        <v>2339785.98133</v>
      </c>
      <c r="F19" s="56">
        <v>2167074.93229001</v>
      </c>
      <c r="G19" s="33">
        <f t="shared" si="1"/>
        <v>0.07969777439005354</v>
      </c>
    </row>
    <row r="20" spans="1:7" ht="19.5" customHeight="1" thickBot="1">
      <c r="A20" s="15" t="s">
        <v>0</v>
      </c>
      <c r="B20" s="17">
        <f>SUM(B7:B19)</f>
        <v>8904654.903080001</v>
      </c>
      <c r="C20" s="36">
        <f>SUM(C7:C19)</f>
        <v>7609913.033780009</v>
      </c>
      <c r="D20" s="42">
        <f>B20/(C20)-1</f>
        <v>0.1701388522513596</v>
      </c>
      <c r="E20" s="17">
        <f>SUM(E7:E19)</f>
        <v>9821841.37941</v>
      </c>
      <c r="F20" s="36">
        <f>SUM(F7:F19)</f>
        <v>8516595.244320009</v>
      </c>
      <c r="G20" s="42">
        <f>E20/(F20)-1</f>
        <v>0.1532591484796113</v>
      </c>
    </row>
    <row r="21" spans="1:7" ht="12.75">
      <c r="A21" s="51"/>
      <c r="B21" s="52"/>
      <c r="C21" s="52"/>
      <c r="D21" s="30"/>
      <c r="F21" s="12"/>
      <c r="G21" s="30"/>
    </row>
    <row r="22" spans="1:7" ht="12.75">
      <c r="A22" s="50"/>
      <c r="B22" s="29"/>
      <c r="C22" s="29"/>
      <c r="D22" s="29"/>
      <c r="E22" s="2" t="s">
        <v>8</v>
      </c>
      <c r="F22" s="12"/>
      <c r="G22" s="29"/>
    </row>
  </sheetData>
  <sheetProtection/>
  <mergeCells count="5">
    <mergeCell ref="A3:G3"/>
    <mergeCell ref="A1:G1"/>
    <mergeCell ref="B4:G4"/>
    <mergeCell ref="B5:D5"/>
    <mergeCell ref="E5:G5"/>
  </mergeCells>
  <printOptions horizontalCentered="1"/>
  <pageMargins left="0.15748031496062992" right="0.4724409448818898" top="1.3385826771653544" bottom="0.2362204724409449" header="0.31496062992125984" footer="0.11811023622047245"/>
  <pageSetup horizontalDpi="300" verticalDpi="300" orientation="landscape" paperSize="9" scale="80" r:id="rId1"/>
  <headerFooter alignWithMargins="0">
    <oddHeader>&amp;C&amp;"Arial,Negrito"&amp;18ALF - Associação Portuguesa de Leasing, Factoring e Renting</oddHeader>
    <oddFooter>&amp;L&amp;D&amp;F&amp;R2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APEF</dc:creator>
  <cp:keywords/>
  <dc:description/>
  <cp:lastModifiedBy>ALF</cp:lastModifiedBy>
  <cp:lastPrinted>2018-09-04T13:55:08Z</cp:lastPrinted>
  <dcterms:created xsi:type="dcterms:W3CDTF">1995-11-28T10:49:03Z</dcterms:created>
  <dcterms:modified xsi:type="dcterms:W3CDTF">2022-12-16T16:00:47Z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