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6" yWindow="1248" windowWidth="8772" windowHeight="5076" tabRatio="715" activeTab="0"/>
  </bookViews>
  <sheets>
    <sheet name="Ind Produção - 1" sheetId="1" r:id="rId1"/>
    <sheet name="Ind Produção - 2" sheetId="2" r:id="rId2"/>
    <sheet name="Ind Econ-Financeiros" sheetId="3" r:id="rId3"/>
  </sheets>
  <definedNames>
    <definedName name="_xlnm.Print_Area" localSheetId="0">'Ind Produção - 1'!$A$1:$J$28</definedName>
    <definedName name="_xlnm.Print_Area" localSheetId="1">'Ind Produção - 2'!$A$1:$P$41</definedName>
  </definedNames>
  <calcPr fullCalcOnLoad="1"/>
</workbook>
</file>

<file path=xl/sharedStrings.xml><?xml version="1.0" encoding="utf-8"?>
<sst xmlns="http://schemas.openxmlformats.org/spreadsheetml/2006/main" count="83" uniqueCount="36">
  <si>
    <t>TOTAL</t>
  </si>
  <si>
    <t>Total</t>
  </si>
  <si>
    <t>Com Recurso</t>
  </si>
  <si>
    <t>Sem Recurso</t>
  </si>
  <si>
    <t>Importação</t>
  </si>
  <si>
    <t>Exportação</t>
  </si>
  <si>
    <t>Empresas</t>
  </si>
  <si>
    <t>Confirming</t>
  </si>
  <si>
    <t>(Valores em Milhares de Euros)</t>
  </si>
  <si>
    <t>INFORMAÇÃO ESTATÍSTICA DO SECTOR DE FACTORING</t>
  </si>
  <si>
    <t xml:space="preserve">          Indicadores Económico - Financeiros</t>
  </si>
  <si>
    <t>Factoring Doméstico</t>
  </si>
  <si>
    <t>Factoring Internacional</t>
  </si>
  <si>
    <t>CRÉDITOS TOMADOS</t>
  </si>
  <si>
    <t>TOTAL GERAL</t>
  </si>
  <si>
    <t>Millennium BCP</t>
  </si>
  <si>
    <t xml:space="preserve">BNP Paribas Factor </t>
  </si>
  <si>
    <t>BBVA Portugal</t>
  </si>
  <si>
    <t>Finanfarma</t>
  </si>
  <si>
    <t>Total sob Gestão</t>
  </si>
  <si>
    <t>∆</t>
  </si>
  <si>
    <t>Carteira</t>
  </si>
  <si>
    <t>Saldo de Balanço do Crédito Concedido</t>
  </si>
  <si>
    <t>INDICADORES DE PRODUÇÃO (1)</t>
  </si>
  <si>
    <t>INDICADORES DE PRODUÇÃO (2)</t>
  </si>
  <si>
    <t>Factoring Internacional, Confirming e Total</t>
  </si>
  <si>
    <t>Santander Totta</t>
  </si>
  <si>
    <t>Novo Banco</t>
  </si>
  <si>
    <t>Bankinter</t>
  </si>
  <si>
    <t>BPI</t>
  </si>
  <si>
    <t>EuroBic</t>
  </si>
  <si>
    <t>Banco Montepio</t>
  </si>
  <si>
    <t>BFF Bank</t>
  </si>
  <si>
    <t>Caixa Geral de Depósitos</t>
  </si>
  <si>
    <t>Crédit Agricole Leasing &amp; Factoring</t>
  </si>
  <si>
    <t>ACUMULADO A 2023.09.30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</si>
</sst>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Esc.&quot;;\-#,##0\ &quot;Gsc.&quot;"/>
    <numFmt numFmtId="167" formatCode="#,##0\ &quot;Esc.&quot;;[Red]\-#,##0\ &quot;Esc.&quot;"/>
    <numFmt numFmtId="168" formatCode="#,##0.00\ &quot;Esc.&quot;;\-#,##0.00\ &quot;Esc.&quot;"/>
    <numFmt numFmtId="169" formatCode="#,##0.00\ &quot;Esc.&quot;;[Red]\-#,##0.00\ &quot;Esc.&quot;"/>
    <numFmt numFmtId="170" formatCode="_-* #,##0\ &quot;Esc.&quot;_-;\-* #,##0\ &quot;Esc.&quot;_-;_-* &quot;-&quot;\ &quot;Esc.&quot;_-;_-@_-"/>
    <numFmt numFmtId="171" formatCode="_-* #,##0\ _E_s_c_._-;\-* #,##0\ _E_s_c_._-;_-* &quot;-&quot;\ _E_s_c_._-;_-@_-"/>
    <numFmt numFmtId="172" formatCode="_-* #,##0.00\ &quot;Esc.&quot;_-;\-* #,##0.00\ &quot;Esc.&quot;_-;_-* &quot;-&quot;??\ &quot;Esc.&quot;_-;_-@_-"/>
    <numFmt numFmtId="173" formatCode="_-* #,##0.00\ _E_s_c_._-;\-* #,##0.00\ _E_s_c_._-;_-* &quot;-&quot;??\ _E_s_c_._-;_-@_-"/>
    <numFmt numFmtId="174" formatCode="0.0%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#,##0.00;\(#,##0.00\)"/>
    <numFmt numFmtId="179" formatCode="_-* #,##0\ _E_s_c_._-;\-* #,##0\ _E_s_c_._-;_-* &quot;-&quot;??\ _E_s_c_._-;_-@_-"/>
    <numFmt numFmtId="180" formatCode="#,##0;\(#,##0\)\ "/>
    <numFmt numFmtId="181" formatCode="#,##0.00;\(#,##0.00\)\ "/>
    <numFmt numFmtId="182" formatCode="#,##0&quot; &quot;"/>
    <numFmt numFmtId="183" formatCode="#,##0&quot;   &quot;"/>
    <numFmt numFmtId="184" formatCode="#,##0&quot;  &quot;"/>
    <numFmt numFmtId="185" formatCode="_-* #,##0_-;\-* #,##0_-;_-* &quot;-&quot;??_-;_-@_-"/>
    <numFmt numFmtId="186" formatCode="#,##0_ ;\-#,##0\ 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4" applyNumberFormat="0" applyAlignment="0" applyProtection="0"/>
    <xf numFmtId="0" fontId="35" fillId="0" borderId="5" applyNumberFormat="0" applyFill="0" applyAlignment="0" applyProtection="0"/>
    <xf numFmtId="173" fontId="0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4" applyNumberFormat="0" applyAlignment="0" applyProtection="0"/>
    <xf numFmtId="0" fontId="38" fillId="29" borderId="0" applyNumberFormat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0" fillId="20" borderId="7" applyNumberFormat="0" applyAlignment="0" applyProtection="0"/>
    <xf numFmtId="17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1" fillId="0" borderId="0" xfId="0" applyFont="1" applyAlignment="1">
      <alignment/>
    </xf>
    <xf numFmtId="0" fontId="1" fillId="0" borderId="0" xfId="0" applyFont="1" applyAlignment="1" quotePrefix="1">
      <alignment/>
    </xf>
    <xf numFmtId="49" fontId="8" fillId="0" borderId="0" xfId="0" applyNumberFormat="1" applyFont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right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33" borderId="13" xfId="0" applyFont="1" applyFill="1" applyBorder="1" applyAlignment="1">
      <alignment/>
    </xf>
    <xf numFmtId="0" fontId="5" fillId="33" borderId="14" xfId="0" applyFont="1" applyFill="1" applyBorder="1" applyAlignment="1">
      <alignment horizontal="center" vertical="center"/>
    </xf>
    <xf numFmtId="3" fontId="1" fillId="0" borderId="13" xfId="0" applyNumberFormat="1" applyFont="1" applyBorder="1" applyAlignment="1">
      <alignment horizontal="right"/>
    </xf>
    <xf numFmtId="3" fontId="0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0" fontId="1" fillId="33" borderId="10" xfId="0" applyFont="1" applyFill="1" applyBorder="1" applyAlignment="1">
      <alignment/>
    </xf>
    <xf numFmtId="0" fontId="5" fillId="33" borderId="15" xfId="0" applyFont="1" applyFill="1" applyBorder="1" applyAlignment="1">
      <alignment horizontal="center"/>
    </xf>
    <xf numFmtId="0" fontId="1" fillId="33" borderId="13" xfId="0" applyFont="1" applyFill="1" applyBorder="1" applyAlignment="1">
      <alignment/>
    </xf>
    <xf numFmtId="0" fontId="0" fillId="0" borderId="0" xfId="0" applyFill="1" applyAlignment="1">
      <alignment/>
    </xf>
    <xf numFmtId="3" fontId="1" fillId="0" borderId="16" xfId="0" applyNumberFormat="1" applyFont="1" applyFill="1" applyBorder="1" applyAlignment="1">
      <alignment horizontal="right" vertical="center"/>
    </xf>
    <xf numFmtId="3" fontId="1" fillId="0" borderId="16" xfId="0" applyNumberFormat="1" applyFont="1" applyBorder="1" applyAlignment="1">
      <alignment horizontal="right" vertical="center"/>
    </xf>
    <xf numFmtId="3" fontId="1" fillId="0" borderId="16" xfId="64" applyNumberFormat="1" applyFont="1" applyBorder="1" applyAlignment="1">
      <alignment horizontal="right" vertical="center"/>
    </xf>
    <xf numFmtId="3" fontId="1" fillId="0" borderId="16" xfId="0" applyNumberFormat="1" applyFont="1" applyFill="1" applyBorder="1" applyAlignment="1">
      <alignment horizontal="right"/>
    </xf>
    <xf numFmtId="3" fontId="0" fillId="0" borderId="17" xfId="0" applyNumberFormat="1" applyFont="1" applyBorder="1" applyAlignment="1">
      <alignment horizontal="right" vertical="center"/>
    </xf>
    <xf numFmtId="3" fontId="0" fillId="0" borderId="17" xfId="0" applyNumberFormat="1" applyFont="1" applyFill="1" applyBorder="1" applyAlignment="1">
      <alignment horizontal="right" vertical="center"/>
    </xf>
    <xf numFmtId="3" fontId="0" fillId="0" borderId="17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0" fontId="5" fillId="33" borderId="15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174" fontId="0" fillId="0" borderId="16" xfId="0" applyNumberFormat="1" applyFont="1" applyFill="1" applyBorder="1" applyAlignment="1">
      <alignment horizontal="right" vertical="center"/>
    </xf>
    <xf numFmtId="0" fontId="5" fillId="33" borderId="13" xfId="0" applyFont="1" applyFill="1" applyBorder="1" applyAlignment="1">
      <alignment horizontal="center" vertical="center"/>
    </xf>
    <xf numFmtId="174" fontId="0" fillId="0" borderId="17" xfId="0" applyNumberFormat="1" applyFont="1" applyFill="1" applyBorder="1" applyAlignment="1">
      <alignment horizontal="right"/>
    </xf>
    <xf numFmtId="3" fontId="0" fillId="0" borderId="13" xfId="0" applyNumberFormat="1" applyFont="1" applyBorder="1" applyAlignment="1">
      <alignment horizontal="right"/>
    </xf>
    <xf numFmtId="3" fontId="1" fillId="0" borderId="17" xfId="0" applyNumberFormat="1" applyFont="1" applyFill="1" applyBorder="1" applyAlignment="1">
      <alignment horizontal="right" vertical="center"/>
    </xf>
    <xf numFmtId="3" fontId="1" fillId="0" borderId="16" xfId="64" applyNumberFormat="1" applyFont="1" applyFill="1" applyBorder="1" applyAlignment="1">
      <alignment horizontal="right" vertical="center"/>
    </xf>
    <xf numFmtId="3" fontId="1" fillId="0" borderId="18" xfId="0" applyNumberFormat="1" applyFont="1" applyFill="1" applyBorder="1" applyAlignment="1">
      <alignment horizontal="right" vertical="center"/>
    </xf>
    <xf numFmtId="3" fontId="1" fillId="0" borderId="18" xfId="0" applyNumberFormat="1" applyFont="1" applyBorder="1" applyAlignment="1">
      <alignment horizontal="right" vertical="center"/>
    </xf>
    <xf numFmtId="174" fontId="0" fillId="0" borderId="17" xfId="0" applyNumberFormat="1" applyFont="1" applyFill="1" applyBorder="1" applyAlignment="1">
      <alignment horizontal="right" vertical="center"/>
    </xf>
    <xf numFmtId="174" fontId="0" fillId="0" borderId="13" xfId="0" applyNumberFormat="1" applyFont="1" applyFill="1" applyBorder="1" applyAlignment="1">
      <alignment horizontal="right"/>
    </xf>
    <xf numFmtId="3" fontId="1" fillId="0" borderId="19" xfId="0" applyNumberFormat="1" applyFont="1" applyBorder="1" applyAlignment="1">
      <alignment horizontal="right" vertical="center"/>
    </xf>
    <xf numFmtId="3" fontId="0" fillId="0" borderId="13" xfId="0" applyNumberFormat="1" applyFont="1" applyFill="1" applyBorder="1" applyAlignment="1">
      <alignment horizontal="right"/>
    </xf>
    <xf numFmtId="3" fontId="1" fillId="0" borderId="18" xfId="0" applyNumberFormat="1" applyFont="1" applyFill="1" applyBorder="1" applyAlignment="1">
      <alignment horizontal="right"/>
    </xf>
    <xf numFmtId="3" fontId="1" fillId="0" borderId="13" xfId="0" applyNumberFormat="1" applyFont="1" applyFill="1" applyBorder="1" applyAlignment="1">
      <alignment horizontal="right"/>
    </xf>
    <xf numFmtId="0" fontId="12" fillId="0" borderId="0" xfId="0" applyFont="1" applyAlignment="1">
      <alignment/>
    </xf>
    <xf numFmtId="49" fontId="8" fillId="0" borderId="0" xfId="0" applyNumberFormat="1" applyFont="1" applyAlignment="1">
      <alignment/>
    </xf>
    <xf numFmtId="49" fontId="6" fillId="0" borderId="20" xfId="0" applyNumberFormat="1" applyFont="1" applyBorder="1" applyAlignment="1">
      <alignment/>
    </xf>
    <xf numFmtId="0" fontId="0" fillId="0" borderId="20" xfId="0" applyBorder="1" applyAlignment="1">
      <alignment/>
    </xf>
    <xf numFmtId="3" fontId="1" fillId="0" borderId="21" xfId="0" applyNumberFormat="1" applyFont="1" applyBorder="1" applyAlignment="1">
      <alignment horizontal="right" vertical="center"/>
    </xf>
    <xf numFmtId="3" fontId="0" fillId="0" borderId="0" xfId="0" applyNumberFormat="1" applyFont="1" applyAlignment="1">
      <alignment/>
    </xf>
    <xf numFmtId="3" fontId="0" fillId="0" borderId="16" xfId="64" applyNumberFormat="1" applyFont="1" applyFill="1" applyBorder="1" applyAlignment="1">
      <alignment horizontal="right" vertical="center"/>
    </xf>
    <xf numFmtId="3" fontId="0" fillId="0" borderId="16" xfId="0" applyNumberFormat="1" applyFont="1" applyFill="1" applyBorder="1" applyAlignment="1">
      <alignment horizontal="right" vertical="center"/>
    </xf>
    <xf numFmtId="3" fontId="0" fillId="0" borderId="18" xfId="0" applyNumberFormat="1" applyFont="1" applyFill="1" applyBorder="1" applyAlignment="1">
      <alignment horizontal="right" vertical="center"/>
    </xf>
    <xf numFmtId="3" fontId="0" fillId="0" borderId="16" xfId="0" applyNumberFormat="1" applyFont="1" applyBorder="1" applyAlignment="1">
      <alignment horizontal="right" vertical="center"/>
    </xf>
    <xf numFmtId="3" fontId="0" fillId="0" borderId="18" xfId="0" applyNumberFormat="1" applyFont="1" applyBorder="1" applyAlignment="1">
      <alignment horizontal="right" vertical="center"/>
    </xf>
    <xf numFmtId="3" fontId="0" fillId="0" borderId="16" xfId="0" applyNumberFormat="1" applyFont="1" applyFill="1" applyBorder="1" applyAlignment="1">
      <alignment horizontal="right"/>
    </xf>
    <xf numFmtId="3" fontId="0" fillId="0" borderId="18" xfId="0" applyNumberFormat="1" applyFont="1" applyFill="1" applyBorder="1" applyAlignment="1">
      <alignment horizontal="right"/>
    </xf>
    <xf numFmtId="3" fontId="0" fillId="0" borderId="16" xfId="64" applyNumberFormat="1" applyFont="1" applyBorder="1" applyAlignment="1">
      <alignment horizontal="right" vertical="center"/>
    </xf>
    <xf numFmtId="3" fontId="0" fillId="0" borderId="21" xfId="0" applyNumberFormat="1" applyFont="1" applyBorder="1" applyAlignment="1">
      <alignment horizontal="right" vertical="center"/>
    </xf>
    <xf numFmtId="3" fontId="0" fillId="0" borderId="19" xfId="0" applyNumberFormat="1" applyFont="1" applyBorder="1" applyAlignment="1">
      <alignment horizontal="right" vertical="center"/>
    </xf>
    <xf numFmtId="0" fontId="7" fillId="0" borderId="2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33" borderId="23" xfId="0" applyFont="1" applyFill="1" applyBorder="1" applyAlignment="1">
      <alignment horizontal="center" vertical="center"/>
    </xf>
    <xf numFmtId="0" fontId="9" fillId="33" borderId="24" xfId="0" applyFont="1" applyFill="1" applyBorder="1" applyAlignment="1">
      <alignment horizontal="center" vertical="center"/>
    </xf>
    <xf numFmtId="0" fontId="9" fillId="33" borderId="25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/>
    </xf>
    <xf numFmtId="0" fontId="1" fillId="33" borderId="25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0" fillId="33" borderId="24" xfId="0" applyFont="1" applyFill="1" applyBorder="1" applyAlignment="1">
      <alignment horizontal="center" vertical="center"/>
    </xf>
    <xf numFmtId="0" fontId="10" fillId="33" borderId="25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33" borderId="13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1" fillId="33" borderId="23" xfId="0" applyFont="1" applyFill="1" applyBorder="1" applyAlignment="1">
      <alignment horizontal="center" vertical="center"/>
    </xf>
    <xf numFmtId="0" fontId="11" fillId="33" borderId="24" xfId="0" applyFont="1" applyFill="1" applyBorder="1" applyAlignment="1">
      <alignment horizontal="center" vertical="center"/>
    </xf>
    <xf numFmtId="0" fontId="11" fillId="33" borderId="25" xfId="0" applyFont="1" applyFill="1" applyBorder="1" applyAlignment="1">
      <alignment horizontal="center" vertical="center"/>
    </xf>
  </cellXfs>
  <cellStyles count="54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mma 2" xfId="39"/>
    <cellStyle name="Comma 3" xfId="40"/>
    <cellStyle name="Cor1" xfId="41"/>
    <cellStyle name="Cor2" xfId="42"/>
    <cellStyle name="Cor3" xfId="43"/>
    <cellStyle name="Cor4" xfId="44"/>
    <cellStyle name="Cor5" xfId="45"/>
    <cellStyle name="Cor6" xfId="46"/>
    <cellStyle name="Correto" xfId="47"/>
    <cellStyle name="Entrada" xfId="48"/>
    <cellStyle name="Incorreto" xfId="49"/>
    <cellStyle name="Currency" xfId="50"/>
    <cellStyle name="Currency [0]" xfId="51"/>
    <cellStyle name="Neutro" xfId="52"/>
    <cellStyle name="Normal 2" xfId="53"/>
    <cellStyle name="Normal 3" xfId="54"/>
    <cellStyle name="Nota" xfId="55"/>
    <cellStyle name="Percent" xfId="56"/>
    <cellStyle name="Saída" xfId="57"/>
    <cellStyle name="Comma [0]" xfId="58"/>
    <cellStyle name="Texto de Aviso" xfId="59"/>
    <cellStyle name="Texto Explicativo" xfId="60"/>
    <cellStyle name="Título" xfId="61"/>
    <cellStyle name="Total" xfId="62"/>
    <cellStyle name="Verificar Célula" xfId="63"/>
    <cellStyle name="Comma" xfId="64"/>
    <cellStyle name="Vírgula 2" xfId="65"/>
    <cellStyle name="Vírgula 3" xfId="66"/>
    <cellStyle name="Vírgula 4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SheetLayoutView="100" workbookViewId="0" topLeftCell="C5">
      <selection activeCell="B28" sqref="B28:J28"/>
    </sheetView>
  </sheetViews>
  <sheetFormatPr defaultColWidth="9.140625" defaultRowHeight="12.75"/>
  <cols>
    <col min="1" max="1" width="34.140625" style="2" customWidth="1"/>
    <col min="2" max="3" width="11.421875" style="0" customWidth="1"/>
    <col min="4" max="4" width="9.28125" style="0" customWidth="1"/>
    <col min="5" max="6" width="11.421875" style="0" customWidth="1"/>
    <col min="7" max="7" width="8.57421875" style="0" customWidth="1"/>
    <col min="8" max="9" width="11.421875" style="0" customWidth="1"/>
    <col min="10" max="10" width="8.57421875" style="0" customWidth="1"/>
  </cols>
  <sheetData>
    <row r="1" spans="1:10" ht="23.25" thickBot="1">
      <c r="A1" s="67" t="s">
        <v>9</v>
      </c>
      <c r="B1" s="68"/>
      <c r="C1" s="68"/>
      <c r="D1" s="68"/>
      <c r="E1" s="68"/>
      <c r="F1" s="68"/>
      <c r="G1" s="68"/>
      <c r="H1" s="68"/>
      <c r="I1" s="68"/>
      <c r="J1" s="69"/>
    </row>
    <row r="2" spans="1:10" ht="15">
      <c r="A2" s="13"/>
      <c r="B2" s="14"/>
      <c r="C2" s="14"/>
      <c r="D2" s="14"/>
      <c r="E2" s="14"/>
      <c r="F2" s="14"/>
      <c r="G2" s="14"/>
      <c r="H2" s="14"/>
      <c r="I2" s="14"/>
      <c r="J2" s="14"/>
    </row>
    <row r="3" spans="1:10" ht="15">
      <c r="A3" s="66" t="s">
        <v>35</v>
      </c>
      <c r="B3" s="66"/>
      <c r="C3" s="66"/>
      <c r="D3" s="66"/>
      <c r="E3" s="66"/>
      <c r="F3" s="66"/>
      <c r="G3" s="66"/>
      <c r="H3" s="66"/>
      <c r="I3" s="66"/>
      <c r="J3" s="66"/>
    </row>
    <row r="4" spans="1:10" ht="15">
      <c r="A4" s="13"/>
      <c r="B4" s="14"/>
      <c r="C4" s="14"/>
      <c r="D4" s="14"/>
      <c r="E4" s="14"/>
      <c r="F4" s="14"/>
      <c r="G4" s="14"/>
      <c r="H4" s="14"/>
      <c r="I4" s="14"/>
      <c r="J4" s="14"/>
    </row>
    <row r="5" spans="2:10" ht="12.75">
      <c r="B5" s="3"/>
      <c r="C5" s="3"/>
      <c r="D5" s="3"/>
      <c r="E5" s="3"/>
      <c r="F5" s="3"/>
      <c r="G5" s="3"/>
      <c r="H5" s="3"/>
      <c r="I5" s="3"/>
      <c r="J5" s="3"/>
    </row>
    <row r="6" spans="2:10" ht="12.75">
      <c r="B6" s="3"/>
      <c r="C6" s="3"/>
      <c r="D6" s="3"/>
      <c r="E6" s="3"/>
      <c r="F6" s="3"/>
      <c r="G6" s="3"/>
      <c r="H6" s="3"/>
      <c r="I6" s="3"/>
      <c r="J6" s="3"/>
    </row>
    <row r="7" spans="1:10" ht="15">
      <c r="A7" s="80" t="s">
        <v>23</v>
      </c>
      <c r="B7" s="80"/>
      <c r="C7" s="80"/>
      <c r="D7" s="80"/>
      <c r="E7" s="80"/>
      <c r="F7" s="80"/>
      <c r="G7" s="80"/>
      <c r="H7" s="80"/>
      <c r="I7" s="80"/>
      <c r="J7" s="80"/>
    </row>
    <row r="8" spans="2:10" ht="12.75">
      <c r="B8" s="3"/>
      <c r="C8" s="3"/>
      <c r="D8" s="3"/>
      <c r="E8" s="3"/>
      <c r="F8" s="3"/>
      <c r="G8" s="3"/>
      <c r="H8" s="3"/>
      <c r="I8" s="3"/>
      <c r="J8" s="3"/>
    </row>
    <row r="9" spans="2:10" ht="12.75">
      <c r="B9" s="3"/>
      <c r="C9" s="3"/>
      <c r="D9" s="3"/>
      <c r="E9" s="3"/>
      <c r="F9" s="3"/>
      <c r="H9" s="2" t="s">
        <v>8</v>
      </c>
      <c r="I9" s="3"/>
      <c r="J9" s="3"/>
    </row>
    <row r="10" spans="1:10" ht="22.5" customHeight="1" thickBot="1">
      <c r="A10" s="65" t="s">
        <v>11</v>
      </c>
      <c r="B10" s="65"/>
      <c r="C10" s="65"/>
      <c r="D10" s="65"/>
      <c r="E10" s="65"/>
      <c r="F10" s="65"/>
      <c r="G10" s="65"/>
      <c r="H10" s="65"/>
      <c r="I10" s="65"/>
      <c r="J10" s="65"/>
    </row>
    <row r="11" spans="1:10" s="1" customFormat="1" ht="21" customHeight="1" thickBot="1">
      <c r="A11" s="73" t="s">
        <v>6</v>
      </c>
      <c r="B11" s="70" t="s">
        <v>13</v>
      </c>
      <c r="C11" s="71"/>
      <c r="D11" s="71"/>
      <c r="E11" s="71"/>
      <c r="F11" s="71"/>
      <c r="G11" s="71"/>
      <c r="H11" s="71"/>
      <c r="I11" s="71"/>
      <c r="J11" s="72"/>
    </row>
    <row r="12" spans="1:10" s="1" customFormat="1" ht="21" customHeight="1" thickBot="1">
      <c r="A12" s="74"/>
      <c r="B12" s="77" t="s">
        <v>11</v>
      </c>
      <c r="C12" s="78"/>
      <c r="D12" s="78"/>
      <c r="E12" s="78"/>
      <c r="F12" s="78"/>
      <c r="G12" s="78"/>
      <c r="H12" s="78"/>
      <c r="I12" s="78"/>
      <c r="J12" s="79"/>
    </row>
    <row r="13" spans="1:10" s="1" customFormat="1" ht="21.75" customHeight="1" thickBot="1">
      <c r="A13" s="74"/>
      <c r="B13" s="76" t="s">
        <v>2</v>
      </c>
      <c r="C13" s="76"/>
      <c r="D13" s="76"/>
      <c r="E13" s="76" t="s">
        <v>3</v>
      </c>
      <c r="F13" s="76"/>
      <c r="G13" s="76"/>
      <c r="H13" s="77" t="s">
        <v>1</v>
      </c>
      <c r="I13" s="78"/>
      <c r="J13" s="79"/>
    </row>
    <row r="14" spans="1:10" s="1" customFormat="1" ht="21.75" customHeight="1" thickBot="1">
      <c r="A14" s="75"/>
      <c r="B14" s="36">
        <v>2023</v>
      </c>
      <c r="C14" s="36">
        <v>2022</v>
      </c>
      <c r="D14" s="36" t="s">
        <v>20</v>
      </c>
      <c r="E14" s="36">
        <v>2023</v>
      </c>
      <c r="F14" s="36">
        <v>2022</v>
      </c>
      <c r="G14" s="36" t="s">
        <v>20</v>
      </c>
      <c r="H14" s="36">
        <v>2023</v>
      </c>
      <c r="I14" s="36">
        <v>2022</v>
      </c>
      <c r="J14" s="36" t="s">
        <v>20</v>
      </c>
    </row>
    <row r="15" spans="1:10" s="23" customFormat="1" ht="12.75">
      <c r="A15" s="20" t="s">
        <v>31</v>
      </c>
      <c r="B15" s="24">
        <v>241735.05595</v>
      </c>
      <c r="C15" s="56">
        <v>239767.74578</v>
      </c>
      <c r="D15" s="43">
        <f>B15/C15-1</f>
        <v>0.00820506596331394</v>
      </c>
      <c r="E15" s="24">
        <v>67932.01547</v>
      </c>
      <c r="F15" s="56">
        <v>48192.84232</v>
      </c>
      <c r="G15" s="43">
        <f>E15/F15-1</f>
        <v>0.40958723743522074</v>
      </c>
      <c r="H15" s="39">
        <f>B15+E15</f>
        <v>309667.07142</v>
      </c>
      <c r="I15" s="29">
        <f>C15+F15</f>
        <v>287960.5881</v>
      </c>
      <c r="J15" s="43">
        <f>H15/I15-1</f>
        <v>0.07538004927418052</v>
      </c>
    </row>
    <row r="16" spans="1:10" s="23" customFormat="1" ht="12.75">
      <c r="A16" s="20" t="s">
        <v>28</v>
      </c>
      <c r="B16" s="40"/>
      <c r="C16" s="55"/>
      <c r="D16" s="43" t="e">
        <f aca="true" t="shared" si="0" ref="D16:D27">B16/C16-1</f>
        <v>#DIV/0!</v>
      </c>
      <c r="E16" s="40"/>
      <c r="F16" s="55"/>
      <c r="G16" s="43" t="e">
        <f aca="true" t="shared" si="1" ref="G16:G27">E16/F16-1</f>
        <v>#DIV/0!</v>
      </c>
      <c r="H16" s="39">
        <f aca="true" t="shared" si="2" ref="H16:H27">B16+E16</f>
        <v>0</v>
      </c>
      <c r="I16" s="29">
        <f aca="true" t="shared" si="3" ref="I16:I28">C16+F16</f>
        <v>0</v>
      </c>
      <c r="J16" s="43" t="e">
        <f aca="true" t="shared" si="4" ref="J16:J27">H16/I16-1</f>
        <v>#DIV/0!</v>
      </c>
    </row>
    <row r="17" spans="1:10" s="23" customFormat="1" ht="12.75">
      <c r="A17" s="20" t="s">
        <v>17</v>
      </c>
      <c r="B17" s="24">
        <v>27961</v>
      </c>
      <c r="C17" s="56">
        <v>2440</v>
      </c>
      <c r="D17" s="43">
        <f t="shared" si="0"/>
        <v>10.459426229508196</v>
      </c>
      <c r="E17" s="24">
        <v>206404</v>
      </c>
      <c r="F17" s="56">
        <v>91611</v>
      </c>
      <c r="G17" s="43">
        <f t="shared" si="1"/>
        <v>1.2530482147340383</v>
      </c>
      <c r="H17" s="39">
        <f t="shared" si="2"/>
        <v>234365</v>
      </c>
      <c r="I17" s="29">
        <f t="shared" si="3"/>
        <v>94051</v>
      </c>
      <c r="J17" s="43">
        <f t="shared" si="4"/>
        <v>1.4918926965157202</v>
      </c>
    </row>
    <row r="18" spans="1:10" s="23" customFormat="1" ht="12.75">
      <c r="A18" s="20" t="s">
        <v>32</v>
      </c>
      <c r="B18" s="40">
        <v>0</v>
      </c>
      <c r="C18" s="55">
        <v>0</v>
      </c>
      <c r="D18" s="43" t="e">
        <f>B18/C18-1</f>
        <v>#DIV/0!</v>
      </c>
      <c r="E18" s="40">
        <v>363024.82362</v>
      </c>
      <c r="F18" s="55">
        <v>281052.68152</v>
      </c>
      <c r="G18" s="43">
        <f>E18/F18-1</f>
        <v>0.2916611279304473</v>
      </c>
      <c r="H18" s="39">
        <f>B18+E18</f>
        <v>363024.82362</v>
      </c>
      <c r="I18" s="29">
        <f>C18+F18</f>
        <v>281052.68152</v>
      </c>
      <c r="J18" s="43">
        <f>H18/I18-1</f>
        <v>0.2916611279304473</v>
      </c>
    </row>
    <row r="19" spans="1:10" s="23" customFormat="1" ht="12.75">
      <c r="A19" s="20" t="s">
        <v>16</v>
      </c>
      <c r="B19" s="24">
        <v>84484</v>
      </c>
      <c r="C19" s="56">
        <v>170258</v>
      </c>
      <c r="D19" s="43">
        <f t="shared" si="0"/>
        <v>-0.5037883682411399</v>
      </c>
      <c r="E19" s="24">
        <v>1605206</v>
      </c>
      <c r="F19" s="56">
        <v>1377542</v>
      </c>
      <c r="G19" s="43">
        <f t="shared" si="1"/>
        <v>0.16526828220119594</v>
      </c>
      <c r="H19" s="39">
        <f t="shared" si="2"/>
        <v>1689690</v>
      </c>
      <c r="I19" s="29">
        <f t="shared" si="3"/>
        <v>1547800</v>
      </c>
      <c r="J19" s="43">
        <f t="shared" si="4"/>
        <v>0.09167205065253903</v>
      </c>
    </row>
    <row r="20" spans="1:10" s="23" customFormat="1" ht="12.75">
      <c r="A20" s="20" t="s">
        <v>29</v>
      </c>
      <c r="B20" s="24">
        <v>165537</v>
      </c>
      <c r="C20" s="56">
        <v>205036</v>
      </c>
      <c r="D20" s="43">
        <f t="shared" si="0"/>
        <v>-0.19264421857625003</v>
      </c>
      <c r="E20" s="24">
        <v>214249</v>
      </c>
      <c r="F20" s="56">
        <v>527066</v>
      </c>
      <c r="G20" s="43">
        <f t="shared" si="1"/>
        <v>-0.5935063160970353</v>
      </c>
      <c r="H20" s="39">
        <f t="shared" si="2"/>
        <v>379786</v>
      </c>
      <c r="I20" s="29">
        <f t="shared" si="3"/>
        <v>732102</v>
      </c>
      <c r="J20" s="43">
        <f t="shared" si="4"/>
        <v>-0.48123895304206243</v>
      </c>
    </row>
    <row r="21" spans="1:10" s="23" customFormat="1" ht="12.75">
      <c r="A21" s="20" t="s">
        <v>33</v>
      </c>
      <c r="B21" s="24">
        <v>700614.85024</v>
      </c>
      <c r="C21" s="56">
        <v>732513.80978</v>
      </c>
      <c r="D21" s="43">
        <f t="shared" si="0"/>
        <v>-0.043547246637685055</v>
      </c>
      <c r="E21" s="24">
        <v>516017.74561</v>
      </c>
      <c r="F21" s="56">
        <v>599988.91078</v>
      </c>
      <c r="G21" s="43">
        <f t="shared" si="1"/>
        <v>-0.13995452859426272</v>
      </c>
      <c r="H21" s="39">
        <f t="shared" si="2"/>
        <v>1216632.5958500002</v>
      </c>
      <c r="I21" s="29">
        <f t="shared" si="3"/>
        <v>1332502.72056</v>
      </c>
      <c r="J21" s="43">
        <f t="shared" si="4"/>
        <v>-0.08695676408173048</v>
      </c>
    </row>
    <row r="22" spans="1:10" s="23" customFormat="1" ht="12.75">
      <c r="A22" s="20" t="s">
        <v>34</v>
      </c>
      <c r="B22" s="24">
        <v>18588.3535721012</v>
      </c>
      <c r="C22" s="56">
        <v>18224.2158086334</v>
      </c>
      <c r="D22" s="43">
        <f>B22/C22-1</f>
        <v>0.019980983944192454</v>
      </c>
      <c r="E22" s="24">
        <v>806563.617640023</v>
      </c>
      <c r="F22" s="56">
        <v>790763.387098747</v>
      </c>
      <c r="G22" s="43">
        <f>E22/F22-1</f>
        <v>0.019980983944193342</v>
      </c>
      <c r="H22" s="39">
        <f>B22+E22</f>
        <v>825151.9712121242</v>
      </c>
      <c r="I22" s="29">
        <f>C22+F22</f>
        <v>808987.6029073803</v>
      </c>
      <c r="J22" s="43">
        <f>H22/I22-1</f>
        <v>0.019980983944193342</v>
      </c>
    </row>
    <row r="23" spans="1:10" s="23" customFormat="1" ht="12.75">
      <c r="A23" s="20" t="s">
        <v>30</v>
      </c>
      <c r="B23" s="24">
        <v>73101</v>
      </c>
      <c r="C23" s="56">
        <v>61911</v>
      </c>
      <c r="D23" s="43">
        <f t="shared" si="0"/>
        <v>0.1807433250957018</v>
      </c>
      <c r="E23" s="24">
        <v>5926</v>
      </c>
      <c r="F23" s="56">
        <v>9155</v>
      </c>
      <c r="G23" s="43">
        <f t="shared" si="1"/>
        <v>-0.3527034407427635</v>
      </c>
      <c r="H23" s="39">
        <f>B23+E23</f>
        <v>79027</v>
      </c>
      <c r="I23" s="29">
        <f t="shared" si="3"/>
        <v>71066</v>
      </c>
      <c r="J23" s="43">
        <f t="shared" si="4"/>
        <v>0.1120226268539104</v>
      </c>
    </row>
    <row r="24" spans="1:10" s="23" customFormat="1" ht="12.75">
      <c r="A24" s="20" t="s">
        <v>18</v>
      </c>
      <c r="B24" s="24">
        <v>0.30364</v>
      </c>
      <c r="C24" s="56">
        <v>0</v>
      </c>
      <c r="D24" s="43" t="e">
        <f t="shared" si="0"/>
        <v>#DIV/0!</v>
      </c>
      <c r="E24" s="24">
        <v>1332560.99976</v>
      </c>
      <c r="F24" s="56">
        <v>1393941.55849</v>
      </c>
      <c r="G24" s="43">
        <f t="shared" si="1"/>
        <v>-0.04403381071190027</v>
      </c>
      <c r="H24" s="39">
        <f t="shared" si="2"/>
        <v>1332561.3034</v>
      </c>
      <c r="I24" s="29">
        <f t="shared" si="3"/>
        <v>1393941.55849</v>
      </c>
      <c r="J24" s="43">
        <f t="shared" si="4"/>
        <v>-0.044033592883542805</v>
      </c>
    </row>
    <row r="25" spans="1:10" s="23" customFormat="1" ht="13.5" customHeight="1">
      <c r="A25" s="20" t="s">
        <v>15</v>
      </c>
      <c r="B25" s="24">
        <v>1167984.538</v>
      </c>
      <c r="C25" s="56">
        <v>1551002.382</v>
      </c>
      <c r="D25" s="43">
        <f t="shared" si="0"/>
        <v>-0.24694858527947772</v>
      </c>
      <c r="E25" s="24">
        <v>937969.37</v>
      </c>
      <c r="F25" s="56">
        <v>981357.868</v>
      </c>
      <c r="G25" s="43">
        <f t="shared" si="1"/>
        <v>-0.04421271731221299</v>
      </c>
      <c r="H25" s="39">
        <f t="shared" si="2"/>
        <v>2105953.908</v>
      </c>
      <c r="I25" s="29">
        <f t="shared" si="3"/>
        <v>2532360.25</v>
      </c>
      <c r="J25" s="43">
        <f t="shared" si="4"/>
        <v>-0.16838297078782538</v>
      </c>
    </row>
    <row r="26" spans="1:10" s="23" customFormat="1" ht="12.75">
      <c r="A26" s="20" t="s">
        <v>27</v>
      </c>
      <c r="B26" s="24">
        <v>707807</v>
      </c>
      <c r="C26" s="56">
        <v>876818</v>
      </c>
      <c r="D26" s="43">
        <f t="shared" si="0"/>
        <v>-0.19275493888127293</v>
      </c>
      <c r="E26" s="24">
        <v>868793</v>
      </c>
      <c r="F26" s="56">
        <v>616102</v>
      </c>
      <c r="G26" s="43">
        <f t="shared" si="1"/>
        <v>0.4101447487591341</v>
      </c>
      <c r="H26" s="39">
        <f t="shared" si="2"/>
        <v>1576600</v>
      </c>
      <c r="I26" s="29">
        <f t="shared" si="3"/>
        <v>1492920</v>
      </c>
      <c r="J26" s="43">
        <f t="shared" si="4"/>
        <v>0.05605122846502164</v>
      </c>
    </row>
    <row r="27" spans="1:10" s="23" customFormat="1" ht="13.5" thickBot="1">
      <c r="A27" s="20" t="s">
        <v>26</v>
      </c>
      <c r="B27" s="41">
        <v>3014292.7547</v>
      </c>
      <c r="C27" s="57">
        <v>2515292.62963</v>
      </c>
      <c r="D27" s="43">
        <f t="shared" si="0"/>
        <v>0.19838650946287828</v>
      </c>
      <c r="E27" s="41">
        <v>120232.9285</v>
      </c>
      <c r="F27" s="57">
        <v>118738.88427</v>
      </c>
      <c r="G27" s="43">
        <f t="shared" si="1"/>
        <v>0.012582602903718598</v>
      </c>
      <c r="H27" s="39">
        <f t="shared" si="2"/>
        <v>3134525.6832</v>
      </c>
      <c r="I27" s="29">
        <f t="shared" si="3"/>
        <v>2634031.5138999997</v>
      </c>
      <c r="J27" s="43">
        <f t="shared" si="4"/>
        <v>0.19001069905916146</v>
      </c>
    </row>
    <row r="28" spans="1:10" ht="23.25" customHeight="1" thickBot="1">
      <c r="A28" s="22" t="s">
        <v>0</v>
      </c>
      <c r="B28" s="17">
        <f>SUM(B15:B27)</f>
        <v>6202105.8561021015</v>
      </c>
      <c r="C28" s="38">
        <f>SUM(C15:C27)</f>
        <v>6373263.782998633</v>
      </c>
      <c r="D28" s="44">
        <f>B28/(C28)-1</f>
        <v>-0.026855616325361154</v>
      </c>
      <c r="E28" s="17">
        <f>SUM(E15:E27)</f>
        <v>7044879.500600024</v>
      </c>
      <c r="F28" s="38">
        <f>SUM(F15:F27)</f>
        <v>6835512.132478747</v>
      </c>
      <c r="G28" s="44">
        <f>E28/(F28)-1</f>
        <v>0.03062936091159485</v>
      </c>
      <c r="H28" s="17">
        <f>SUM(H15:H27)</f>
        <v>13246985.356702125</v>
      </c>
      <c r="I28" s="46">
        <f t="shared" si="3"/>
        <v>13208775.91547738</v>
      </c>
      <c r="J28" s="44">
        <f>H28/(I28)-1</f>
        <v>0.002892731428653539</v>
      </c>
    </row>
    <row r="29" spans="7:10" s="2" customFormat="1" ht="13.5" customHeight="1">
      <c r="G29" s="7"/>
      <c r="H29" s="7"/>
      <c r="I29" s="7"/>
      <c r="J29" s="7"/>
    </row>
    <row r="30" spans="1:10" ht="12.75">
      <c r="A30" s="8"/>
      <c r="B30" s="5"/>
      <c r="C30" s="5"/>
      <c r="D30" s="5"/>
      <c r="E30" s="5"/>
      <c r="F30" s="5"/>
      <c r="G30" s="5"/>
      <c r="H30" s="5"/>
      <c r="I30" s="5"/>
      <c r="J30" s="5"/>
    </row>
    <row r="31" spans="2:10" ht="12.75">
      <c r="B31" s="5"/>
      <c r="C31" s="5"/>
      <c r="D31" s="5"/>
      <c r="E31" s="5"/>
      <c r="F31" s="5"/>
      <c r="G31" s="5"/>
      <c r="H31" s="5"/>
      <c r="I31" s="5"/>
      <c r="J31" s="5"/>
    </row>
    <row r="32" spans="2:10" ht="12.75">
      <c r="B32" s="5"/>
      <c r="C32" s="5"/>
      <c r="D32" s="5"/>
      <c r="E32" s="5"/>
      <c r="F32" s="5"/>
      <c r="G32" s="5"/>
      <c r="H32" s="5"/>
      <c r="I32" s="5"/>
      <c r="J32" s="5"/>
    </row>
    <row r="33" spans="2:10" ht="12.75">
      <c r="B33" s="5"/>
      <c r="C33" s="5"/>
      <c r="D33" s="5"/>
      <c r="E33" s="5"/>
      <c r="F33" s="5"/>
      <c r="G33" s="5"/>
      <c r="H33" s="5"/>
      <c r="I33" s="5"/>
      <c r="J33" s="5"/>
    </row>
    <row r="34" spans="2:10" ht="12" customHeight="1">
      <c r="B34" s="5"/>
      <c r="C34" s="5"/>
      <c r="D34" s="5"/>
      <c r="E34" s="5"/>
      <c r="F34" s="5"/>
      <c r="G34" s="5"/>
      <c r="H34" s="5"/>
      <c r="I34" s="5"/>
      <c r="J34" s="5"/>
    </row>
    <row r="35" spans="2:10" ht="12.75">
      <c r="B35" s="5"/>
      <c r="C35" s="5"/>
      <c r="D35" s="5"/>
      <c r="E35" s="5"/>
      <c r="F35" s="5"/>
      <c r="G35" s="5"/>
      <c r="H35" s="5"/>
      <c r="I35" s="5"/>
      <c r="J35" s="5"/>
    </row>
    <row r="36" spans="2:10" ht="12.75">
      <c r="B36" s="5"/>
      <c r="C36" s="5"/>
      <c r="D36" s="5"/>
      <c r="E36" s="5"/>
      <c r="F36" s="5"/>
      <c r="G36" s="5"/>
      <c r="H36" s="5"/>
      <c r="I36" s="5"/>
      <c r="J36" s="5"/>
    </row>
    <row r="37" spans="2:10" ht="12.75">
      <c r="B37" s="5"/>
      <c r="C37" s="5"/>
      <c r="D37" s="5"/>
      <c r="E37" s="5"/>
      <c r="F37" s="5"/>
      <c r="G37" s="5"/>
      <c r="H37" s="5"/>
      <c r="I37" s="5"/>
      <c r="J37" s="5"/>
    </row>
    <row r="38" spans="2:10" ht="12.75">
      <c r="B38" s="5"/>
      <c r="C38" s="5"/>
      <c r="D38" s="5"/>
      <c r="E38" s="5"/>
      <c r="F38" s="5"/>
      <c r="G38" s="5"/>
      <c r="H38" s="5"/>
      <c r="I38" s="5"/>
      <c r="J38" s="5"/>
    </row>
    <row r="39" spans="2:10" ht="12.75">
      <c r="B39" s="5"/>
      <c r="C39" s="5"/>
      <c r="D39" s="5"/>
      <c r="E39" s="5"/>
      <c r="F39" s="5"/>
      <c r="G39" s="5"/>
      <c r="H39" s="5"/>
      <c r="I39" s="5"/>
      <c r="J39" s="5"/>
    </row>
    <row r="40" spans="2:10" ht="12.75">
      <c r="B40" s="5"/>
      <c r="C40" s="5"/>
      <c r="D40" s="5"/>
      <c r="E40" s="5"/>
      <c r="F40" s="5"/>
      <c r="G40" s="5"/>
      <c r="H40" s="5"/>
      <c r="I40" s="5"/>
      <c r="J40" s="5"/>
    </row>
    <row r="41" spans="2:10" ht="12.75">
      <c r="B41" s="5"/>
      <c r="C41" s="5"/>
      <c r="D41" s="5"/>
      <c r="E41" s="5"/>
      <c r="F41" s="5"/>
      <c r="G41" s="5"/>
      <c r="H41" s="5"/>
      <c r="I41" s="5"/>
      <c r="J41" s="5"/>
    </row>
    <row r="42" spans="2:10" ht="12.75">
      <c r="B42" s="5"/>
      <c r="C42" s="5"/>
      <c r="D42" s="5"/>
      <c r="E42" s="5"/>
      <c r="F42" s="5"/>
      <c r="G42" s="5"/>
      <c r="H42" s="5"/>
      <c r="I42" s="5"/>
      <c r="J42" s="5"/>
    </row>
  </sheetData>
  <sheetProtection/>
  <mergeCells count="10">
    <mergeCell ref="A10:J10"/>
    <mergeCell ref="A3:J3"/>
    <mergeCell ref="A1:J1"/>
    <mergeCell ref="B11:J11"/>
    <mergeCell ref="A11:A14"/>
    <mergeCell ref="B13:D13"/>
    <mergeCell ref="E13:G13"/>
    <mergeCell ref="B12:J12"/>
    <mergeCell ref="H13:J13"/>
    <mergeCell ref="A7:J7"/>
  </mergeCells>
  <printOptions horizontalCentered="1"/>
  <pageMargins left="0.15748031496062992" right="0.4724409448818898" top="1.2598425196850394" bottom="0.2362204724409449" header="0.31496062992125984" footer="0.11811023622047245"/>
  <pageSetup horizontalDpi="300" verticalDpi="300" orientation="landscape" paperSize="9" scale="90" r:id="rId1"/>
  <headerFooter alignWithMargins="0">
    <oddHeader>&amp;C&amp;"Arial,Negrito"&amp;20ALF -&amp;18 &amp;20Associação Portuguesa de Leasing, Factoring e Renting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42"/>
  <sheetViews>
    <sheetView zoomScaleSheetLayoutView="100" workbookViewId="0" topLeftCell="A4">
      <selection activeCell="B28" sqref="B28:P28"/>
    </sheetView>
  </sheetViews>
  <sheetFormatPr defaultColWidth="9.140625" defaultRowHeight="12.75"/>
  <cols>
    <col min="1" max="1" width="34.00390625" style="2" customWidth="1"/>
    <col min="2" max="3" width="11.421875" style="0" customWidth="1"/>
    <col min="4" max="4" width="8.57421875" style="0" customWidth="1"/>
    <col min="5" max="6" width="11.421875" style="0" customWidth="1"/>
    <col min="7" max="7" width="8.57421875" style="0" customWidth="1"/>
    <col min="8" max="9" width="11.421875" style="0" customWidth="1"/>
    <col min="10" max="10" width="8.57421875" style="0" customWidth="1"/>
    <col min="11" max="12" width="11.421875" style="0" customWidth="1"/>
    <col min="13" max="13" width="8.57421875" style="0" customWidth="1"/>
    <col min="14" max="15" width="11.421875" style="0" customWidth="1"/>
    <col min="16" max="16" width="8.57421875" style="0" customWidth="1"/>
  </cols>
  <sheetData>
    <row r="1" spans="1:16" ht="23.25" thickBot="1">
      <c r="A1" s="67" t="s">
        <v>9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2"/>
    </row>
    <row r="2" spans="1:16" ht="15">
      <c r="A2" s="13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1:16" ht="15">
      <c r="A3" s="66" t="s">
        <v>35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</row>
    <row r="4" spans="1:16" ht="15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</row>
    <row r="5" spans="2:16" ht="12.7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5">
      <c r="A6" s="80" t="s">
        <v>24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</row>
    <row r="7" spans="2:16" ht="12.7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2" t="s">
        <v>8</v>
      </c>
      <c r="P7" s="3"/>
    </row>
    <row r="8" spans="2:16" ht="12.7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2:16" ht="12.75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ht="22.5" customHeight="1" thickBot="1">
      <c r="A10" s="65" t="s">
        <v>25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</row>
    <row r="11" spans="1:16" s="1" customFormat="1" ht="23.25" customHeight="1" thickBot="1">
      <c r="A11" s="16"/>
      <c r="B11" s="87" t="s">
        <v>13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</row>
    <row r="12" spans="1:16" s="1" customFormat="1" ht="21" customHeight="1" thickBot="1">
      <c r="A12" s="9" t="s">
        <v>6</v>
      </c>
      <c r="B12" s="76" t="s">
        <v>12</v>
      </c>
      <c r="C12" s="76"/>
      <c r="D12" s="76"/>
      <c r="E12" s="76"/>
      <c r="F12" s="76"/>
      <c r="G12" s="84"/>
      <c r="H12" s="84"/>
      <c r="I12" s="84"/>
      <c r="J12" s="84"/>
      <c r="K12" s="76" t="s">
        <v>7</v>
      </c>
      <c r="L12" s="76"/>
      <c r="M12" s="76"/>
      <c r="N12" s="85" t="s">
        <v>14</v>
      </c>
      <c r="O12" s="85"/>
      <c r="P12" s="85"/>
    </row>
    <row r="13" spans="1:16" s="1" customFormat="1" ht="21.75" customHeight="1" thickBot="1">
      <c r="A13" s="9"/>
      <c r="B13" s="76" t="s">
        <v>4</v>
      </c>
      <c r="C13" s="76"/>
      <c r="D13" s="76"/>
      <c r="E13" s="76" t="s">
        <v>5</v>
      </c>
      <c r="F13" s="76"/>
      <c r="G13" s="76"/>
      <c r="H13" s="76" t="s">
        <v>1</v>
      </c>
      <c r="I13" s="76"/>
      <c r="J13" s="76"/>
      <c r="K13" s="76"/>
      <c r="L13" s="76"/>
      <c r="M13" s="76"/>
      <c r="N13" s="85"/>
      <c r="O13" s="85"/>
      <c r="P13" s="85"/>
    </row>
    <row r="14" spans="1:16" s="1" customFormat="1" ht="21.75" customHeight="1" thickBot="1">
      <c r="A14" s="21"/>
      <c r="B14" s="36">
        <v>2023</v>
      </c>
      <c r="C14" s="36">
        <v>2022</v>
      </c>
      <c r="D14" s="36" t="s">
        <v>20</v>
      </c>
      <c r="E14" s="36">
        <v>2023</v>
      </c>
      <c r="F14" s="36">
        <v>2022</v>
      </c>
      <c r="G14" s="36" t="s">
        <v>20</v>
      </c>
      <c r="H14" s="36">
        <v>2023</v>
      </c>
      <c r="I14" s="36">
        <v>2022</v>
      </c>
      <c r="J14" s="36" t="s">
        <v>20</v>
      </c>
      <c r="K14" s="36">
        <v>2023</v>
      </c>
      <c r="L14" s="36">
        <v>2022</v>
      </c>
      <c r="M14" s="36" t="s">
        <v>20</v>
      </c>
      <c r="N14" s="36">
        <v>2023</v>
      </c>
      <c r="O14" s="36">
        <v>2022</v>
      </c>
      <c r="P14" s="36" t="s">
        <v>20</v>
      </c>
    </row>
    <row r="15" spans="1:16" s="23" customFormat="1" ht="12.75">
      <c r="A15" s="20" t="s">
        <v>31</v>
      </c>
      <c r="B15" s="24">
        <v>0</v>
      </c>
      <c r="C15" s="56">
        <v>0</v>
      </c>
      <c r="D15" s="37" t="e">
        <f>B15/C15-1</f>
        <v>#DIV/0!</v>
      </c>
      <c r="E15" s="24">
        <v>0</v>
      </c>
      <c r="F15" s="56">
        <v>0</v>
      </c>
      <c r="G15" s="37" t="e">
        <f>E15/F15-1</f>
        <v>#DIV/0!</v>
      </c>
      <c r="H15" s="24">
        <f>B15+E15</f>
        <v>0</v>
      </c>
      <c r="I15" s="28">
        <f>C15+F15</f>
        <v>0</v>
      </c>
      <c r="J15" s="37" t="e">
        <f>H15/I15-1</f>
        <v>#DIV/0!</v>
      </c>
      <c r="K15" s="27">
        <v>504709.49628</v>
      </c>
      <c r="L15" s="60">
        <v>327623.3608</v>
      </c>
      <c r="M15" s="37">
        <f>K15/L15-1</f>
        <v>0.5405174253984393</v>
      </c>
      <c r="N15" s="26">
        <f>K15+H15+'Ind Produção - 1'!H15</f>
        <v>814376.5677</v>
      </c>
      <c r="O15" s="30">
        <f>L15+I15+'Ind Produção - 1'!I15</f>
        <v>615583.9489</v>
      </c>
      <c r="P15" s="37">
        <f>N15/O15-1</f>
        <v>0.32293340194335274</v>
      </c>
    </row>
    <row r="16" spans="1:16" s="23" customFormat="1" ht="12.75">
      <c r="A16" s="20" t="s">
        <v>28</v>
      </c>
      <c r="B16" s="24"/>
      <c r="C16" s="56"/>
      <c r="D16" s="37" t="e">
        <f aca="true" t="shared" si="0" ref="D16:D27">B16/C16-1</f>
        <v>#DIV/0!</v>
      </c>
      <c r="E16" s="24"/>
      <c r="F16" s="56"/>
      <c r="G16" s="37" t="e">
        <f aca="true" t="shared" si="1" ref="G16:G27">E16/F16-1</f>
        <v>#DIV/0!</v>
      </c>
      <c r="H16" s="24">
        <f aca="true" t="shared" si="2" ref="H16:H27">B16+E16</f>
        <v>0</v>
      </c>
      <c r="I16" s="28">
        <f aca="true" t="shared" si="3" ref="I16:I27">C16+F16</f>
        <v>0</v>
      </c>
      <c r="J16" s="37" t="e">
        <f aca="true" t="shared" si="4" ref="J16:J27">H16/I16-1</f>
        <v>#DIV/0!</v>
      </c>
      <c r="K16" s="27"/>
      <c r="L16" s="60"/>
      <c r="M16" s="37" t="e">
        <f aca="true" t="shared" si="5" ref="M16:M27">K16/L16-1</f>
        <v>#DIV/0!</v>
      </c>
      <c r="N16" s="26">
        <f>K16+H16+'Ind Produção - 1'!H16</f>
        <v>0</v>
      </c>
      <c r="O16" s="30">
        <f>L16+I16+'Ind Produção - 1'!I16</f>
        <v>0</v>
      </c>
      <c r="P16" s="37" t="e">
        <f aca="true" t="shared" si="6" ref="P16:P27">N16/O16-1</f>
        <v>#DIV/0!</v>
      </c>
    </row>
    <row r="17" spans="1:16" s="23" customFormat="1" ht="12.75">
      <c r="A17" s="20" t="s">
        <v>17</v>
      </c>
      <c r="B17" s="24">
        <v>43042</v>
      </c>
      <c r="C17" s="56">
        <v>26643</v>
      </c>
      <c r="D17" s="37">
        <f t="shared" si="0"/>
        <v>0.615508764028075</v>
      </c>
      <c r="E17" s="24">
        <v>29182</v>
      </c>
      <c r="F17" s="56">
        <v>69254</v>
      </c>
      <c r="G17" s="37">
        <f t="shared" si="1"/>
        <v>-0.5786236174083808</v>
      </c>
      <c r="H17" s="24">
        <f t="shared" si="2"/>
        <v>72224</v>
      </c>
      <c r="I17" s="28">
        <f t="shared" si="3"/>
        <v>95897</v>
      </c>
      <c r="J17" s="37">
        <f t="shared" si="4"/>
        <v>-0.24685860871560117</v>
      </c>
      <c r="K17" s="27">
        <v>376335</v>
      </c>
      <c r="L17" s="60">
        <v>378304</v>
      </c>
      <c r="M17" s="37">
        <f t="shared" si="5"/>
        <v>-0.005204808830993057</v>
      </c>
      <c r="N17" s="26">
        <f>K17+H17+'Ind Produção - 1'!H17</f>
        <v>682924</v>
      </c>
      <c r="O17" s="30">
        <f>L17+I17+'Ind Produção - 1'!I17</f>
        <v>568252</v>
      </c>
      <c r="P17" s="37">
        <f t="shared" si="6"/>
        <v>0.201797793936493</v>
      </c>
    </row>
    <row r="18" spans="1:16" s="23" customFormat="1" ht="12.75">
      <c r="A18" s="20" t="s">
        <v>32</v>
      </c>
      <c r="B18" s="25">
        <v>0</v>
      </c>
      <c r="C18" s="58">
        <v>0</v>
      </c>
      <c r="D18" s="37" t="e">
        <f>B18/C18-1</f>
        <v>#DIV/0!</v>
      </c>
      <c r="E18" s="25">
        <v>0</v>
      </c>
      <c r="F18" s="58">
        <v>0</v>
      </c>
      <c r="G18" s="37" t="e">
        <f>E18/F18-1</f>
        <v>#DIV/0!</v>
      </c>
      <c r="H18" s="24">
        <f>B18+E18</f>
        <v>0</v>
      </c>
      <c r="I18" s="28">
        <f>C18+F18</f>
        <v>0</v>
      </c>
      <c r="J18" s="37" t="e">
        <f>H18/I18-1</f>
        <v>#DIV/0!</v>
      </c>
      <c r="K18" s="27">
        <v>0</v>
      </c>
      <c r="L18" s="60">
        <v>0</v>
      </c>
      <c r="M18" s="37" t="e">
        <f>K18/L18-1</f>
        <v>#DIV/0!</v>
      </c>
      <c r="N18" s="26">
        <f>K18+H18+'Ind Produção - 1'!H18</f>
        <v>363024.82362</v>
      </c>
      <c r="O18" s="30">
        <f>L18+I18+'Ind Produção - 1'!I18</f>
        <v>281052.68152</v>
      </c>
      <c r="P18" s="37">
        <f>N18/O18-1</f>
        <v>0.2916611279304473</v>
      </c>
    </row>
    <row r="19" spans="1:16" s="23" customFormat="1" ht="12.75">
      <c r="A19" s="20" t="s">
        <v>16</v>
      </c>
      <c r="B19" s="24">
        <v>5586</v>
      </c>
      <c r="C19" s="56">
        <v>9595</v>
      </c>
      <c r="D19" s="37">
        <f t="shared" si="0"/>
        <v>-0.41782178217821786</v>
      </c>
      <c r="E19" s="24">
        <v>838308</v>
      </c>
      <c r="F19" s="56">
        <v>670329</v>
      </c>
      <c r="G19" s="37">
        <f t="shared" si="1"/>
        <v>0.2505918735426933</v>
      </c>
      <c r="H19" s="24">
        <f t="shared" si="2"/>
        <v>843894</v>
      </c>
      <c r="I19" s="28">
        <f t="shared" si="3"/>
        <v>679924</v>
      </c>
      <c r="J19" s="37">
        <f t="shared" si="4"/>
        <v>0.24115930604008673</v>
      </c>
      <c r="K19" s="27">
        <v>1332</v>
      </c>
      <c r="L19" s="60">
        <v>280</v>
      </c>
      <c r="M19" s="37">
        <f t="shared" si="5"/>
        <v>3.757142857142857</v>
      </c>
      <c r="N19" s="26">
        <f>K19+H19+'Ind Produção - 1'!H19</f>
        <v>2534916</v>
      </c>
      <c r="O19" s="30">
        <f>L19+I19+'Ind Produção - 1'!I19</f>
        <v>2228004</v>
      </c>
      <c r="P19" s="37">
        <f t="shared" si="6"/>
        <v>0.13775199685458372</v>
      </c>
    </row>
    <row r="20" spans="1:16" s="23" customFormat="1" ht="12.75">
      <c r="A20" s="20" t="s">
        <v>29</v>
      </c>
      <c r="B20" s="24">
        <v>64</v>
      </c>
      <c r="C20" s="56">
        <v>374</v>
      </c>
      <c r="D20" s="37">
        <f t="shared" si="0"/>
        <v>-0.8288770053475936</v>
      </c>
      <c r="E20" s="24">
        <v>66840</v>
      </c>
      <c r="F20" s="56">
        <v>52312</v>
      </c>
      <c r="G20" s="37">
        <f t="shared" si="1"/>
        <v>0.2777183055513075</v>
      </c>
      <c r="H20" s="24">
        <f t="shared" si="2"/>
        <v>66904</v>
      </c>
      <c r="I20" s="28">
        <f t="shared" si="3"/>
        <v>52686</v>
      </c>
      <c r="J20" s="37">
        <f t="shared" si="4"/>
        <v>0.2698629616976047</v>
      </c>
      <c r="K20" s="27">
        <v>1751209</v>
      </c>
      <c r="L20" s="60">
        <v>1584770</v>
      </c>
      <c r="M20" s="37">
        <f t="shared" si="5"/>
        <v>0.10502407289385851</v>
      </c>
      <c r="N20" s="26">
        <f>K20+H20+'Ind Produção - 1'!H20</f>
        <v>2197899</v>
      </c>
      <c r="O20" s="30">
        <f>L20+I20+'Ind Produção - 1'!I20</f>
        <v>2369558</v>
      </c>
      <c r="P20" s="37">
        <f t="shared" si="6"/>
        <v>-0.07244346835992199</v>
      </c>
    </row>
    <row r="21" spans="1:16" s="23" customFormat="1" ht="13.5" customHeight="1">
      <c r="A21" s="20" t="s">
        <v>33</v>
      </c>
      <c r="B21" s="25">
        <v>289739.94607</v>
      </c>
      <c r="C21" s="58">
        <v>141067.07</v>
      </c>
      <c r="D21" s="37">
        <f t="shared" si="0"/>
        <v>1.0539162404805031</v>
      </c>
      <c r="E21" s="25">
        <v>248019.76293</v>
      </c>
      <c r="F21" s="58">
        <v>327693.78054</v>
      </c>
      <c r="G21" s="37">
        <f t="shared" si="1"/>
        <v>-0.24313558065919594</v>
      </c>
      <c r="H21" s="24">
        <f t="shared" si="2"/>
        <v>537759.709</v>
      </c>
      <c r="I21" s="28">
        <f t="shared" si="3"/>
        <v>468760.85054</v>
      </c>
      <c r="J21" s="37">
        <f t="shared" si="4"/>
        <v>0.1471941574910003</v>
      </c>
      <c r="K21" s="27">
        <v>3211186.64254</v>
      </c>
      <c r="L21" s="60">
        <v>2416831.7836</v>
      </c>
      <c r="M21" s="37">
        <f t="shared" si="5"/>
        <v>0.3286761057721468</v>
      </c>
      <c r="N21" s="26">
        <f>K21+H21+'Ind Produção - 1'!H21</f>
        <v>4965578.94739</v>
      </c>
      <c r="O21" s="30">
        <f>L21+I21+'Ind Produção - 1'!I21</f>
        <v>4218095.3547</v>
      </c>
      <c r="P21" s="37">
        <f t="shared" si="6"/>
        <v>0.17720879445200755</v>
      </c>
    </row>
    <row r="22" spans="1:16" s="23" customFormat="1" ht="12.75">
      <c r="A22" s="20" t="s">
        <v>34</v>
      </c>
      <c r="B22" s="25">
        <v>0</v>
      </c>
      <c r="C22" s="58">
        <v>0</v>
      </c>
      <c r="D22" s="37" t="e">
        <f>B22/C22-1</f>
        <v>#DIV/0!</v>
      </c>
      <c r="E22" s="25">
        <v>1141794.95964723</v>
      </c>
      <c r="F22" s="58">
        <v>1119427.69288893</v>
      </c>
      <c r="G22" s="37">
        <f>E22/F22-1</f>
        <v>0.01998098394419423</v>
      </c>
      <c r="H22" s="24">
        <f>B22+E22</f>
        <v>1141794.95964723</v>
      </c>
      <c r="I22" s="28">
        <f>C22+F22</f>
        <v>1119427.69288893</v>
      </c>
      <c r="J22" s="37">
        <f>H22/I22-1</f>
        <v>0.01998098394419423</v>
      </c>
      <c r="K22" s="27">
        <v>169645.433749981</v>
      </c>
      <c r="L22" s="60">
        <v>166322.153471895</v>
      </c>
      <c r="M22" s="37">
        <f>K22/L22-1</f>
        <v>0.019980983944195785</v>
      </c>
      <c r="N22" s="26">
        <f>K22+H22+'Ind Produção - 1'!H22</f>
        <v>2136592.3646093355</v>
      </c>
      <c r="O22" s="30">
        <f>L22+I22+'Ind Produção - 1'!I22</f>
        <v>2094737.4492682053</v>
      </c>
      <c r="P22" s="37">
        <f>N22/O22-1</f>
        <v>0.01998098394419423</v>
      </c>
    </row>
    <row r="23" spans="1:16" s="23" customFormat="1" ht="12.75">
      <c r="A23" s="20" t="s">
        <v>30</v>
      </c>
      <c r="B23" s="25">
        <v>0</v>
      </c>
      <c r="C23" s="58">
        <v>0</v>
      </c>
      <c r="D23" s="37" t="e">
        <f t="shared" si="0"/>
        <v>#DIV/0!</v>
      </c>
      <c r="E23" s="25">
        <v>0</v>
      </c>
      <c r="F23" s="58">
        <v>1782</v>
      </c>
      <c r="G23" s="37">
        <f t="shared" si="1"/>
        <v>-1</v>
      </c>
      <c r="H23" s="24">
        <f t="shared" si="2"/>
        <v>0</v>
      </c>
      <c r="I23" s="28">
        <f t="shared" si="3"/>
        <v>1782</v>
      </c>
      <c r="J23" s="37">
        <f t="shared" si="4"/>
        <v>-1</v>
      </c>
      <c r="K23" s="27">
        <v>199145</v>
      </c>
      <c r="L23" s="60">
        <v>203445</v>
      </c>
      <c r="M23" s="37">
        <f t="shared" si="5"/>
        <v>-0.021135933544692675</v>
      </c>
      <c r="N23" s="26">
        <f>K23+H23+'Ind Produção - 1'!H23</f>
        <v>278172</v>
      </c>
      <c r="O23" s="30">
        <f>L23+I23+'Ind Produção - 1'!I23</f>
        <v>276293</v>
      </c>
      <c r="P23" s="37">
        <f t="shared" si="6"/>
        <v>0.006800751376256464</v>
      </c>
    </row>
    <row r="24" spans="1:16" s="23" customFormat="1" ht="12.75">
      <c r="A24" s="20" t="s">
        <v>18</v>
      </c>
      <c r="B24" s="25">
        <v>0</v>
      </c>
      <c r="C24" s="58">
        <v>0</v>
      </c>
      <c r="D24" s="37" t="e">
        <f t="shared" si="0"/>
        <v>#DIV/0!</v>
      </c>
      <c r="E24" s="25">
        <v>0</v>
      </c>
      <c r="F24" s="58">
        <v>0</v>
      </c>
      <c r="G24" s="37" t="e">
        <f t="shared" si="1"/>
        <v>#DIV/0!</v>
      </c>
      <c r="H24" s="24">
        <f t="shared" si="2"/>
        <v>0</v>
      </c>
      <c r="I24" s="28">
        <f t="shared" si="3"/>
        <v>0</v>
      </c>
      <c r="J24" s="37" t="e">
        <f t="shared" si="4"/>
        <v>#DIV/0!</v>
      </c>
      <c r="K24" s="27">
        <v>26332.806</v>
      </c>
      <c r="L24" s="60">
        <v>26807.12194</v>
      </c>
      <c r="M24" s="37">
        <f t="shared" si="5"/>
        <v>-0.01769365398723588</v>
      </c>
      <c r="N24" s="26">
        <f>K24+H24+'Ind Produção - 1'!H24</f>
        <v>1358894.1094000002</v>
      </c>
      <c r="O24" s="30">
        <f>L24+I24+'Ind Produção - 1'!I24</f>
        <v>1420748.68043</v>
      </c>
      <c r="P24" s="37">
        <f t="shared" si="6"/>
        <v>-0.04353660283624483</v>
      </c>
    </row>
    <row r="25" spans="1:16" s="23" customFormat="1" ht="13.5" customHeight="1">
      <c r="A25" s="20" t="s">
        <v>15</v>
      </c>
      <c r="B25" s="25">
        <v>1317.651</v>
      </c>
      <c r="C25" s="58">
        <v>1757.483</v>
      </c>
      <c r="D25" s="37">
        <f t="shared" si="0"/>
        <v>-0.2502624491958101</v>
      </c>
      <c r="E25" s="25">
        <v>155090.177</v>
      </c>
      <c r="F25" s="58">
        <v>170692.124</v>
      </c>
      <c r="G25" s="37">
        <f t="shared" si="1"/>
        <v>-0.0914040240075753</v>
      </c>
      <c r="H25" s="24">
        <f t="shared" si="2"/>
        <v>156407.828</v>
      </c>
      <c r="I25" s="28">
        <f t="shared" si="3"/>
        <v>172449.60700000002</v>
      </c>
      <c r="J25" s="37">
        <f t="shared" si="4"/>
        <v>-0.09302299540758019</v>
      </c>
      <c r="K25" s="27">
        <v>5137420.7279</v>
      </c>
      <c r="L25" s="60">
        <v>5124439.63945003</v>
      </c>
      <c r="M25" s="37">
        <f t="shared" si="5"/>
        <v>0.0025331722809331936</v>
      </c>
      <c r="N25" s="26">
        <f>K25+H25+'Ind Produção - 1'!H25</f>
        <v>7399782.4639</v>
      </c>
      <c r="O25" s="30">
        <f>L25+I25+'Ind Produção - 1'!I25</f>
        <v>7829249.49645003</v>
      </c>
      <c r="P25" s="37">
        <f t="shared" si="6"/>
        <v>-0.05485417634790679</v>
      </c>
    </row>
    <row r="26" spans="1:16" s="23" customFormat="1" ht="12.75">
      <c r="A26" s="20" t="s">
        <v>27</v>
      </c>
      <c r="B26" s="25">
        <v>70351</v>
      </c>
      <c r="C26" s="58">
        <v>30688</v>
      </c>
      <c r="D26" s="37">
        <f t="shared" si="0"/>
        <v>1.2924595933263818</v>
      </c>
      <c r="E26" s="25">
        <v>335005</v>
      </c>
      <c r="F26" s="58">
        <v>301777</v>
      </c>
      <c r="G26" s="37">
        <f t="shared" si="1"/>
        <v>0.11010779482863176</v>
      </c>
      <c r="H26" s="24">
        <f t="shared" si="2"/>
        <v>405356</v>
      </c>
      <c r="I26" s="28">
        <f t="shared" si="3"/>
        <v>332465</v>
      </c>
      <c r="J26" s="37">
        <f t="shared" si="4"/>
        <v>0.21924413096115392</v>
      </c>
      <c r="K26" s="27">
        <v>722743</v>
      </c>
      <c r="L26" s="60">
        <v>671793</v>
      </c>
      <c r="M26" s="37">
        <f t="shared" si="5"/>
        <v>0.07584181436841408</v>
      </c>
      <c r="N26" s="26">
        <f>K26+H26+'Ind Produção - 1'!H26</f>
        <v>2704699</v>
      </c>
      <c r="O26" s="30">
        <f>L26+I26+'Ind Produção - 1'!I26</f>
        <v>2497178</v>
      </c>
      <c r="P26" s="37">
        <f t="shared" si="6"/>
        <v>0.08310220576987293</v>
      </c>
    </row>
    <row r="27" spans="1:16" s="23" customFormat="1" ht="13.5" thickBot="1">
      <c r="A27" s="20" t="s">
        <v>26</v>
      </c>
      <c r="B27" s="42">
        <v>729.015</v>
      </c>
      <c r="C27" s="59">
        <v>0</v>
      </c>
      <c r="D27" s="37" t="e">
        <f t="shared" si="0"/>
        <v>#DIV/0!</v>
      </c>
      <c r="E27" s="42">
        <v>1064766.91899</v>
      </c>
      <c r="F27" s="59">
        <v>930428.55693</v>
      </c>
      <c r="G27" s="37">
        <f t="shared" si="1"/>
        <v>0.14438331783716607</v>
      </c>
      <c r="H27" s="24">
        <f t="shared" si="2"/>
        <v>1065495.9339899998</v>
      </c>
      <c r="I27" s="28">
        <f t="shared" si="3"/>
        <v>930428.55693</v>
      </c>
      <c r="J27" s="37">
        <f t="shared" si="4"/>
        <v>0.14516684387424883</v>
      </c>
      <c r="K27" s="47">
        <v>2717799.8667</v>
      </c>
      <c r="L27" s="61">
        <v>2589334.02529</v>
      </c>
      <c r="M27" s="37">
        <f t="shared" si="5"/>
        <v>0.04961346823363688</v>
      </c>
      <c r="N27" s="26">
        <f>K27+H27+'Ind Produção - 1'!H27</f>
        <v>6917821.48389</v>
      </c>
      <c r="O27" s="30">
        <f>L27+I27+'Ind Produção - 1'!I27</f>
        <v>6153794.09612</v>
      </c>
      <c r="P27" s="37">
        <f t="shared" si="6"/>
        <v>0.12415550079124738</v>
      </c>
    </row>
    <row r="28" spans="1:16" ht="23.25" customHeight="1" thickBot="1">
      <c r="A28" s="22" t="s">
        <v>0</v>
      </c>
      <c r="B28" s="17">
        <f>SUM(B15:B27)</f>
        <v>410829.61207000003</v>
      </c>
      <c r="C28" s="38">
        <f>SUM(C15:C27)</f>
        <v>210124.553</v>
      </c>
      <c r="D28" s="44">
        <f>B28/(C28)-1</f>
        <v>0.9551718549997343</v>
      </c>
      <c r="E28" s="17">
        <f>SUM(E15:E27)</f>
        <v>3879006.8185672304</v>
      </c>
      <c r="F28" s="38">
        <f>SUM(F15:F27)</f>
        <v>3643696.15435893</v>
      </c>
      <c r="G28" s="44">
        <f>E28/(F28)-1</f>
        <v>0.06458021037972661</v>
      </c>
      <c r="H28" s="48">
        <f>B28+E28</f>
        <v>4289836.43063723</v>
      </c>
      <c r="I28" s="38">
        <f>C28+F28</f>
        <v>3853820.70735893</v>
      </c>
      <c r="J28" s="44">
        <f>H28/(I28)-1</f>
        <v>0.11313855946793838</v>
      </c>
      <c r="K28" s="17">
        <f>SUM(K15:K27)</f>
        <v>14817858.973169982</v>
      </c>
      <c r="L28" s="38">
        <f>SUM(L15:L27)</f>
        <v>13489950.084551925</v>
      </c>
      <c r="M28" s="44">
        <f>K28/(L28)-1</f>
        <v>0.09843690156709473</v>
      </c>
      <c r="N28" s="17">
        <f>SUM(N15:N27)</f>
        <v>32354680.760509335</v>
      </c>
      <c r="O28" s="46">
        <f>L28+I28+'Ind Produção - 1'!I28</f>
        <v>30552546.707388233</v>
      </c>
      <c r="P28" s="44">
        <f>N28/(O28)-1</f>
        <v>0.058984740957299886</v>
      </c>
    </row>
    <row r="29" spans="2:16" s="2" customFormat="1" ht="13.5" customHeight="1"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</row>
    <row r="30" spans="1:16" ht="12.75">
      <c r="A30" s="8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18"/>
    </row>
    <row r="31" spans="2:16" ht="12.75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54"/>
      <c r="P31" s="3"/>
    </row>
    <row r="32" spans="2:16" ht="12.75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19"/>
    </row>
    <row r="33" spans="2:16" ht="12.75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54"/>
      <c r="O33" s="4"/>
      <c r="P33" s="3"/>
    </row>
    <row r="34" spans="2:16" ht="12" customHeight="1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3"/>
    </row>
    <row r="35" spans="2:16" ht="12.75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3"/>
    </row>
    <row r="36" spans="2:16" ht="12.75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3"/>
    </row>
    <row r="37" spans="2:16" ht="12.75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3"/>
    </row>
    <row r="38" spans="2:16" ht="12.75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3"/>
    </row>
    <row r="39" spans="2:16" ht="12.75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3"/>
    </row>
    <row r="40" spans="2:16" ht="12.75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3"/>
    </row>
    <row r="41" spans="2:16" ht="12.75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3"/>
    </row>
    <row r="42" spans="2:16" ht="12.75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3"/>
    </row>
  </sheetData>
  <sheetProtection/>
  <mergeCells count="11">
    <mergeCell ref="A6:P6"/>
    <mergeCell ref="A1:P1"/>
    <mergeCell ref="A10:P10"/>
    <mergeCell ref="B12:J12"/>
    <mergeCell ref="B13:D13"/>
    <mergeCell ref="E13:G13"/>
    <mergeCell ref="H13:J13"/>
    <mergeCell ref="K12:M13"/>
    <mergeCell ref="N12:P13"/>
    <mergeCell ref="A3:P3"/>
    <mergeCell ref="B11:P11"/>
  </mergeCells>
  <printOptions horizontalCentered="1"/>
  <pageMargins left="0.15748031496062992" right="0.4724409448818898" top="1.2598425196850394" bottom="0.2362204724409449" header="0.31496062992125984" footer="0.11811023622047245"/>
  <pageSetup horizontalDpi="300" verticalDpi="300" orientation="landscape" paperSize="9" scale="70" r:id="rId1"/>
  <headerFooter alignWithMargins="0">
    <oddHeader>&amp;C&amp;"Arial,Negrito"&amp;20ALF -&amp;18 &amp;20Associação Portuguesa de Leasing, Factoring e Renting</oddHead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2"/>
  <sheetViews>
    <sheetView workbookViewId="0" topLeftCell="B1">
      <selection activeCell="B20" sqref="B20:G20"/>
    </sheetView>
  </sheetViews>
  <sheetFormatPr defaultColWidth="9.140625" defaultRowHeight="12.75"/>
  <cols>
    <col min="1" max="1" width="33.140625" style="0" customWidth="1"/>
    <col min="2" max="3" width="11.421875" style="0" customWidth="1"/>
    <col min="4" max="4" width="8.57421875" style="0" customWidth="1"/>
    <col min="5" max="6" width="11.421875" style="0" customWidth="1"/>
    <col min="7" max="7" width="8.57421875" style="0" customWidth="1"/>
  </cols>
  <sheetData>
    <row r="1" spans="1:7" ht="19.5" customHeight="1">
      <c r="A1" s="88" t="s">
        <v>35</v>
      </c>
      <c r="B1" s="88"/>
      <c r="C1" s="88"/>
      <c r="D1" s="88"/>
      <c r="E1" s="88"/>
      <c r="F1" s="88"/>
      <c r="G1" s="88"/>
    </row>
    <row r="3" spans="1:7" ht="15.75" thickBot="1">
      <c r="A3" s="65" t="s">
        <v>10</v>
      </c>
      <c r="B3" s="65"/>
      <c r="C3" s="65"/>
      <c r="D3" s="65"/>
      <c r="E3" s="65"/>
      <c r="F3" s="65"/>
      <c r="G3" s="65"/>
    </row>
    <row r="4" spans="1:7" ht="19.5" customHeight="1" thickBot="1">
      <c r="A4" s="10"/>
      <c r="B4" s="77" t="s">
        <v>21</v>
      </c>
      <c r="C4" s="78"/>
      <c r="D4" s="78"/>
      <c r="E4" s="78"/>
      <c r="F4" s="78"/>
      <c r="G4" s="79"/>
    </row>
    <row r="5" spans="1:7" ht="19.5" customHeight="1" thickBot="1">
      <c r="A5" s="9" t="s">
        <v>6</v>
      </c>
      <c r="B5" s="89" t="s">
        <v>22</v>
      </c>
      <c r="C5" s="90"/>
      <c r="D5" s="91"/>
      <c r="E5" s="77" t="s">
        <v>19</v>
      </c>
      <c r="F5" s="78"/>
      <c r="G5" s="79"/>
    </row>
    <row r="6" spans="1:7" ht="19.5" customHeight="1" thickBot="1">
      <c r="A6" s="11"/>
      <c r="B6" s="33">
        <v>2023</v>
      </c>
      <c r="C6" s="33">
        <v>2022</v>
      </c>
      <c r="D6" s="34" t="s">
        <v>20</v>
      </c>
      <c r="E6" s="33">
        <v>2023</v>
      </c>
      <c r="F6" s="33">
        <v>2022</v>
      </c>
      <c r="G6" s="34" t="s">
        <v>20</v>
      </c>
    </row>
    <row r="7" spans="1:7" ht="12" customHeight="1">
      <c r="A7" s="20" t="s">
        <v>31</v>
      </c>
      <c r="B7" s="25">
        <v>240348</v>
      </c>
      <c r="C7" s="58">
        <v>218141.25643</v>
      </c>
      <c r="D7" s="35">
        <f>B7/C7-1</f>
        <v>0.10179983343557009</v>
      </c>
      <c r="E7" s="53">
        <v>277547</v>
      </c>
      <c r="F7" s="63">
        <v>257341.5083</v>
      </c>
      <c r="G7" s="35">
        <f aca="true" t="shared" si="0" ref="G7:G19">E7/F7-1</f>
        <v>0.07851625582471189</v>
      </c>
    </row>
    <row r="8" spans="1:7" ht="12.75">
      <c r="A8" s="20" t="s">
        <v>28</v>
      </c>
      <c r="B8" s="26"/>
      <c r="C8" s="62"/>
      <c r="D8" s="35" t="e">
        <f aca="true" t="shared" si="1" ref="D8:D19">B8/C8-1</f>
        <v>#DIV/0!</v>
      </c>
      <c r="E8" s="26"/>
      <c r="F8" s="62"/>
      <c r="G8" s="35" t="e">
        <f t="shared" si="0"/>
        <v>#DIV/0!</v>
      </c>
    </row>
    <row r="9" spans="1:7" ht="12.75">
      <c r="A9" s="20" t="s">
        <v>17</v>
      </c>
      <c r="B9" s="24">
        <v>227778</v>
      </c>
      <c r="C9" s="56">
        <v>253244</v>
      </c>
      <c r="D9" s="35">
        <f t="shared" si="1"/>
        <v>-0.10055914454044323</v>
      </c>
      <c r="E9" s="24">
        <v>228063</v>
      </c>
      <c r="F9" s="56">
        <v>253529</v>
      </c>
      <c r="G9" s="35">
        <f t="shared" si="0"/>
        <v>-0.10044610281269595</v>
      </c>
    </row>
    <row r="10" spans="1:7" ht="12.75">
      <c r="A10" s="20" t="s">
        <v>32</v>
      </c>
      <c r="B10" s="24">
        <v>262254.55668</v>
      </c>
      <c r="C10" s="56">
        <v>240090.82022</v>
      </c>
      <c r="D10" s="35">
        <f>B10/C10-1</f>
        <v>0.0923139686877279</v>
      </c>
      <c r="E10" s="24">
        <v>262254.55668</v>
      </c>
      <c r="F10" s="56">
        <v>240090.82022</v>
      </c>
      <c r="G10" s="35">
        <f>E10/F10-1</f>
        <v>0.0923139686877279</v>
      </c>
    </row>
    <row r="11" spans="1:7" ht="12.75">
      <c r="A11" s="20" t="s">
        <v>16</v>
      </c>
      <c r="B11" s="26">
        <v>620460</v>
      </c>
      <c r="C11" s="62">
        <v>606238</v>
      </c>
      <c r="D11" s="35">
        <f t="shared" si="1"/>
        <v>0.02345943342383694</v>
      </c>
      <c r="E11" s="24">
        <v>652228</v>
      </c>
      <c r="F11" s="56">
        <v>637909</v>
      </c>
      <c r="G11" s="35">
        <f t="shared" si="0"/>
        <v>0.022446775323753165</v>
      </c>
    </row>
    <row r="12" spans="1:7" ht="12" customHeight="1">
      <c r="A12" s="20" t="s">
        <v>29</v>
      </c>
      <c r="B12" s="25">
        <v>1350165.88</v>
      </c>
      <c r="C12" s="58">
        <v>1220351.18</v>
      </c>
      <c r="D12" s="35">
        <f t="shared" si="1"/>
        <v>0.10637487153492975</v>
      </c>
      <c r="E12" s="25">
        <v>1046199</v>
      </c>
      <c r="F12" s="58">
        <v>1225813</v>
      </c>
      <c r="G12" s="35">
        <f t="shared" si="0"/>
        <v>-0.14652642776671487</v>
      </c>
    </row>
    <row r="13" spans="1:7" ht="12.75">
      <c r="A13" s="20" t="s">
        <v>33</v>
      </c>
      <c r="B13" s="24">
        <v>1463242.4947</v>
      </c>
      <c r="C13" s="56">
        <v>1180502.49268</v>
      </c>
      <c r="D13" s="35">
        <f t="shared" si="1"/>
        <v>0.23950817874015518</v>
      </c>
      <c r="E13" s="45">
        <v>1463242.4947</v>
      </c>
      <c r="F13" s="64">
        <v>1180502.49268</v>
      </c>
      <c r="G13" s="35">
        <f t="shared" si="0"/>
        <v>0.23950817874015518</v>
      </c>
    </row>
    <row r="14" spans="1:7" ht="12.75">
      <c r="A14" s="20" t="s">
        <v>34</v>
      </c>
      <c r="B14" s="25">
        <v>467826.00826</v>
      </c>
      <c r="C14" s="58">
        <v>455012.4166</v>
      </c>
      <c r="D14" s="35">
        <f>B14/C14-1</f>
        <v>0.028160971420840175</v>
      </c>
      <c r="E14" s="25">
        <v>534764.83711</v>
      </c>
      <c r="F14" s="58">
        <v>520944.51917</v>
      </c>
      <c r="G14" s="35">
        <f>E14/F14-1</f>
        <v>0.026529347044516927</v>
      </c>
    </row>
    <row r="15" spans="1:7" ht="12.75">
      <c r="A15" s="20" t="s">
        <v>30</v>
      </c>
      <c r="B15" s="24">
        <v>112180</v>
      </c>
      <c r="C15" s="56">
        <v>96110</v>
      </c>
      <c r="D15" s="35">
        <f t="shared" si="1"/>
        <v>0.16720424513578203</v>
      </c>
      <c r="E15" s="25">
        <v>119769</v>
      </c>
      <c r="F15" s="58">
        <v>102432</v>
      </c>
      <c r="G15" s="35">
        <f t="shared" si="0"/>
        <v>0.1692537488284911</v>
      </c>
    </row>
    <row r="16" spans="1:7" ht="12.75">
      <c r="A16" s="20" t="s">
        <v>18</v>
      </c>
      <c r="B16" s="25">
        <v>124542.62554</v>
      </c>
      <c r="C16" s="58">
        <v>121206.51051</v>
      </c>
      <c r="D16" s="35">
        <f t="shared" si="1"/>
        <v>0.027524223046787144</v>
      </c>
      <c r="E16" s="25">
        <v>125279.12035</v>
      </c>
      <c r="F16" s="58">
        <v>121778.96122</v>
      </c>
      <c r="G16" s="35">
        <f t="shared" si="0"/>
        <v>0.02874190332168114</v>
      </c>
    </row>
    <row r="17" spans="1:9" ht="13.5">
      <c r="A17" s="20" t="s">
        <v>15</v>
      </c>
      <c r="B17" s="26">
        <v>2306863.83151</v>
      </c>
      <c r="C17" s="62">
        <v>2362419.68351</v>
      </c>
      <c r="D17" s="35">
        <f t="shared" si="1"/>
        <v>-0.023516504026692253</v>
      </c>
      <c r="E17" s="25">
        <v>2530880.25372</v>
      </c>
      <c r="F17" s="58">
        <v>2572447.15257</v>
      </c>
      <c r="G17" s="35">
        <f t="shared" si="0"/>
        <v>-0.016158504484133918</v>
      </c>
      <c r="I17" s="49"/>
    </row>
    <row r="18" spans="1:7" ht="12.75">
      <c r="A18" s="20" t="s">
        <v>27</v>
      </c>
      <c r="B18" s="25">
        <v>711782</v>
      </c>
      <c r="C18" s="58">
        <v>658110</v>
      </c>
      <c r="D18" s="35">
        <f t="shared" si="1"/>
        <v>0.08155475528407097</v>
      </c>
      <c r="E18" s="25">
        <v>898558</v>
      </c>
      <c r="F18" s="58">
        <v>838185</v>
      </c>
      <c r="G18" s="35">
        <f t="shared" si="0"/>
        <v>0.07202825151965264</v>
      </c>
    </row>
    <row r="19" spans="1:7" ht="13.5" thickBot="1">
      <c r="A19" s="20" t="s">
        <v>26</v>
      </c>
      <c r="B19" s="42">
        <v>1896038.70109999</v>
      </c>
      <c r="C19" s="59">
        <v>1853681.95786999</v>
      </c>
      <c r="D19" s="35">
        <f t="shared" si="1"/>
        <v>0.022850059607135043</v>
      </c>
      <c r="E19" s="42">
        <v>2290995.71891999</v>
      </c>
      <c r="F19" s="59">
        <v>2191842.52421999</v>
      </c>
      <c r="G19" s="35">
        <f t="shared" si="0"/>
        <v>0.045237371574075924</v>
      </c>
    </row>
    <row r="20" spans="1:7" ht="19.5" customHeight="1" thickBot="1">
      <c r="A20" s="15" t="s">
        <v>0</v>
      </c>
      <c r="B20" s="17">
        <f>SUM(B7:B19)</f>
        <v>9783482.09778999</v>
      </c>
      <c r="C20" s="38">
        <f>SUM(C7:C19)</f>
        <v>9265108.31781999</v>
      </c>
      <c r="D20" s="44">
        <f>B20/(C20)-1</f>
        <v>0.05594902533119761</v>
      </c>
      <c r="E20" s="17">
        <f>SUM(E7:E19)</f>
        <v>10429780.981479991</v>
      </c>
      <c r="F20" s="38">
        <f>SUM(F7:F19)</f>
        <v>10142815.97837999</v>
      </c>
      <c r="G20" s="44">
        <f>E20/(F20)-1</f>
        <v>0.028292439073299036</v>
      </c>
    </row>
    <row r="21" spans="1:7" ht="12.75">
      <c r="A21" s="51"/>
      <c r="B21" s="52"/>
      <c r="C21" s="52"/>
      <c r="D21" s="32"/>
      <c r="F21" s="12"/>
      <c r="G21" s="32"/>
    </row>
    <row r="22" spans="1:7" ht="12.75">
      <c r="A22" s="50"/>
      <c r="B22" s="31"/>
      <c r="C22" s="31"/>
      <c r="D22" s="31"/>
      <c r="E22" s="2" t="s">
        <v>8</v>
      </c>
      <c r="F22" s="12"/>
      <c r="G22" s="31"/>
    </row>
  </sheetData>
  <sheetProtection/>
  <mergeCells count="5">
    <mergeCell ref="A3:G3"/>
    <mergeCell ref="A1:G1"/>
    <mergeCell ref="B4:G4"/>
    <mergeCell ref="B5:D5"/>
    <mergeCell ref="E5:G5"/>
  </mergeCells>
  <printOptions horizontalCentered="1"/>
  <pageMargins left="0.15748031496062992" right="0.4724409448818898" top="1.3385826771653544" bottom="0.2362204724409449" header="0.31496062992125984" footer="0.11811023622047245"/>
  <pageSetup horizontalDpi="300" verticalDpi="300" orientation="landscape" paperSize="9" scale="80" r:id="rId1"/>
  <headerFooter alignWithMargins="0">
    <oddHeader>&amp;C&amp;"Arial,Negrito"&amp;18ALF - Associação Portuguesa de Leasing, Factoring e Renting</oddHeader>
    <oddFooter>&amp;R2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APEF</dc:creator>
  <cp:keywords/>
  <dc:description/>
  <cp:lastModifiedBy>Vania Monteiro</cp:lastModifiedBy>
  <cp:lastPrinted>2018-09-04T13:55:08Z</cp:lastPrinted>
  <dcterms:created xsi:type="dcterms:W3CDTF">1995-11-28T10:49:03Z</dcterms:created>
  <dcterms:modified xsi:type="dcterms:W3CDTF">2023-10-31T17:46:17Z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0x01010067D6CE9A0686A9438AC53BA49FF4734F</vt:lpwstr>
  </property>
  <property fmtid="{D5CDD505-2E9C-101B-9397-08002B2CF9AE}" pid="3" name="lcf76f155ced4ddcb4097134ff3c332f">
    <vt:lpwstr/>
  </property>
  <property fmtid="{D5CDD505-2E9C-101B-9397-08002B2CF9AE}" pid="4" name="TaxCatchAll">
    <vt:lpwstr/>
  </property>
</Properties>
</file>