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  <sheet name="Folha1" sheetId="4" r:id="rId4"/>
  </sheet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<sst xmlns="http://schemas.openxmlformats.org/spreadsheetml/2006/main" count="93" uniqueCount="39">
  <si>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</si>
  <si>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</si>
  <si>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</si>
  <si>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</si>
  <si>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</si>
  <si>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</si>
  <si>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</si>
  <si>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</si>
  <si>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</si>
  <si>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</si>
  <si>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</si>
  <si>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</si>
  <si>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</si>
  <si>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</si>
  <si>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</si>
  <si>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</si>
  <si>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</si>
  <si>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</si>
  <si>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</si>
  <si>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</si>
  <si>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</si>
  <si>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</si>
  <si>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</si>
  <si>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</si>
  <si>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</si>
  <si>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</si>
  <si>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</si>
  <si>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</si>
  <si>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</si>
  <si>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</si>
  <si>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</si>
  <si>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</si>
  <si>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</si>
  <si>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</si>
  <si>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</si>
  <si>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</si>
  <si>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1 - MAPA PRODUÇÃO DA LOCAÇÃO FINANCEIRA IMOBILIÁRIA - MAIO 2023 / 2022</t>
  </si>
  <si>
    <t>QUADRO 2 - VALOR DA  PRODUÇÃO  IMOBILIÁRIA POR SEGMENTO DE MERCADO -  MAIO 2023</t>
  </si>
  <si>
    <t>QUADRO 3 - VALOR DA  PRODUÇÃO  IMOBILIÁRIA POR SEGMENTO DE MERCADO  -  ACUMULADO MAIO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</si>
</sst>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8" xfId="53" applyFont="1" applyFill="1" applyBorder="1" applyAlignment="1">
      <alignment horizontal="center"/>
      <protection/>
    </xf>
    <xf numFmtId="0" fontId="7" fillId="33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2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2" fillId="36" borderId="33" xfId="53" applyFont="1" applyFill="1" applyBorder="1" applyAlignment="1">
      <alignment horizontal="center"/>
      <protection/>
    </xf>
    <xf numFmtId="0" fontId="1" fillId="36" borderId="34" xfId="53" applyFont="1" applyFill="1" applyBorder="1" applyAlignment="1">
      <alignment horizontal="center"/>
      <protection/>
    </xf>
    <xf numFmtId="0" fontId="1" fillId="36" borderId="35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6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37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38" xfId="53" applyNumberFormat="1" applyFont="1" applyBorder="1" applyAlignment="1">
      <alignment horizontal="right"/>
      <protection/>
    </xf>
    <xf numFmtId="0" fontId="1" fillId="33" borderId="39" xfId="53" applyFont="1" applyFill="1" applyBorder="1" applyAlignment="1">
      <alignment horizontal="justify"/>
      <protection/>
    </xf>
    <xf numFmtId="0" fontId="7" fillId="33" borderId="40" xfId="53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9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9" fontId="1" fillId="37" borderId="45" xfId="53" applyNumberFormat="1" applyFont="1" applyFill="1" applyBorder="1" applyAlignment="1">
      <alignment horizontal="right"/>
      <protection/>
    </xf>
    <xf numFmtId="3" fontId="1" fillId="37" borderId="46" xfId="53" applyNumberFormat="1" applyFont="1" applyFill="1" applyBorder="1" applyAlignment="1">
      <alignment horizontal="right"/>
      <protection/>
    </xf>
    <xf numFmtId="3" fontId="1" fillId="37" borderId="47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48" xfId="53" applyNumberFormat="1" applyFont="1" applyBorder="1" applyAlignment="1">
      <alignment horizontal="right"/>
      <protection/>
    </xf>
    <xf numFmtId="3" fontId="0" fillId="0" borderId="49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/>
    </xf>
    <xf numFmtId="0" fontId="7" fillId="33" borderId="5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0" fontId="1" fillId="33" borderId="51" xfId="53" applyFont="1" applyFill="1" applyBorder="1" applyAlignment="1">
      <alignment horizontal="justify"/>
      <protection/>
    </xf>
    <xf numFmtId="3" fontId="0" fillId="0" borderId="49" xfId="53" applyNumberFormat="1" applyFont="1" applyBorder="1" applyAlignment="1">
      <alignment horizontal="right"/>
      <protection/>
    </xf>
    <xf numFmtId="9" fontId="1" fillId="37" borderId="52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6" xfId="0" applyNumberFormat="1" applyFont="1" applyFill="1" applyBorder="1" applyAlignment="1">
      <alignment horizontal="center" vertical="center"/>
    </xf>
    <xf numFmtId="9" fontId="1" fillId="37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3" fontId="1" fillId="37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0" fillId="0" borderId="48" xfId="53" applyNumberFormat="1" applyFont="1" applyBorder="1" applyAlignment="1">
      <alignment horizontal="right"/>
      <protection/>
    </xf>
    <xf numFmtId="3" fontId="0" fillId="0" borderId="55" xfId="53" applyNumberFormat="1" applyFont="1" applyBorder="1">
      <alignment/>
      <protection/>
    </xf>
    <xf numFmtId="3" fontId="1" fillId="0" borderId="22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17" fontId="7" fillId="33" borderId="59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" fillId="0" borderId="61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6" fillId="33" borderId="63" xfId="53" applyFont="1" applyFill="1" applyBorder="1" applyAlignment="1">
      <alignment horizontal="center"/>
      <protection/>
    </xf>
    <xf numFmtId="0" fontId="1" fillId="33" borderId="64" xfId="53" applyFont="1" applyFill="1" applyBorder="1" applyAlignment="1">
      <alignment horizontal="center"/>
      <protection/>
    </xf>
    <xf numFmtId="0" fontId="14" fillId="33" borderId="65" xfId="53" applyFill="1" applyBorder="1" applyAlignment="1">
      <alignment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33" borderId="62" xfId="53" applyFont="1" applyFill="1" applyBorder="1" applyAlignment="1">
      <alignment horizontal="center"/>
      <protection/>
    </xf>
    <xf numFmtId="0" fontId="14" fillId="33" borderId="63" xfId="53" applyFill="1" applyBorder="1" applyAlignment="1">
      <alignment horizontal="center"/>
      <protection/>
    </xf>
    <xf numFmtId="0" fontId="7" fillId="33" borderId="69" xfId="53" applyFont="1" applyFill="1" applyBorder="1" applyAlignment="1">
      <alignment horizontal="center"/>
      <protection/>
    </xf>
    <xf numFmtId="0" fontId="7" fillId="33" borderId="70" xfId="53" applyFont="1" applyFill="1" applyBorder="1" applyAlignment="1">
      <alignment horizontal="center"/>
      <protection/>
    </xf>
    <xf numFmtId="0" fontId="7" fillId="33" borderId="71" xfId="53" applyFont="1" applyFill="1" applyBorder="1" applyAlignment="1">
      <alignment horizontal="center"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2">
      <selection activeCell="S4" sqref="S4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91" t="s">
        <v>3</v>
      </c>
      <c r="C6" s="92"/>
      <c r="D6" s="92"/>
      <c r="E6" s="92"/>
      <c r="F6" s="92"/>
      <c r="G6" s="92"/>
      <c r="H6" s="93"/>
      <c r="I6" s="94" t="s">
        <v>4</v>
      </c>
      <c r="J6" s="95"/>
      <c r="K6" s="95"/>
      <c r="L6" s="95"/>
      <c r="M6" s="95"/>
      <c r="N6" s="95"/>
      <c r="O6" s="95"/>
      <c r="P6" s="95"/>
      <c r="Q6" s="96"/>
    </row>
    <row r="7" spans="1:17" ht="17.25">
      <c r="A7" s="6"/>
      <c r="B7" s="88">
        <v>45047</v>
      </c>
      <c r="C7" s="89"/>
      <c r="D7" s="90"/>
      <c r="E7" s="88">
        <v>44682</v>
      </c>
      <c r="F7" s="89"/>
      <c r="G7" s="90"/>
      <c r="H7" s="7" t="s">
        <v>5</v>
      </c>
      <c r="I7" s="88" t="s">
        <v>35</v>
      </c>
      <c r="J7" s="89"/>
      <c r="K7" s="90"/>
      <c r="L7" s="88" t="s">
        <v>34</v>
      </c>
      <c r="M7" s="89"/>
      <c r="N7" s="90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2">
        <f>'Quadro 2'!H13</f>
        <v>10</v>
      </c>
      <c r="C9" s="61">
        <f>'Quadro 2'!I13</f>
        <v>1318</v>
      </c>
      <c r="D9" s="20">
        <f aca="true" t="shared" si="0" ref="D9:D17">C9/B9</f>
        <v>131.8</v>
      </c>
      <c r="E9" s="18">
        <v>8</v>
      </c>
      <c r="F9" s="19">
        <v>2427.5</v>
      </c>
      <c r="G9" s="64">
        <f aca="true" t="shared" si="1" ref="G9:G17">F9/E9</f>
        <v>303.4375</v>
      </c>
      <c r="H9" s="21">
        <f aca="true" t="shared" si="2" ref="H9:H17">(C9-F9)/F9</f>
        <v>-0.45705458290422246</v>
      </c>
      <c r="I9" s="22">
        <f>'Quadro 3'!J13</f>
        <v>39</v>
      </c>
      <c r="J9" s="23">
        <f>'Quadro 3'!K13</f>
        <v>6752</v>
      </c>
      <c r="K9" s="20">
        <f aca="true" t="shared" si="3" ref="K9:K17">J9/I9</f>
        <v>173.12820512820514</v>
      </c>
      <c r="L9" s="22">
        <v>52</v>
      </c>
      <c r="M9" s="23">
        <v>11229.1</v>
      </c>
      <c r="N9" s="58">
        <f aca="true" t="shared" si="4" ref="N9:N17">M9/L9</f>
        <v>215.94423076923078</v>
      </c>
      <c r="O9" s="21">
        <v>1</v>
      </c>
      <c r="P9" s="24">
        <f aca="true" t="shared" si="5" ref="P9:P16">(I9/$I$17)</f>
        <v>0.056768558951965066</v>
      </c>
      <c r="Q9" s="25">
        <f aca="true" t="shared" si="6" ref="Q9:Q16">(J9/$J$17)</f>
        <v>0.025024986069844473</v>
      </c>
    </row>
    <row r="10" spans="1:17" ht="24.75" customHeight="1">
      <c r="A10" s="17" t="s">
        <v>29</v>
      </c>
      <c r="B10" s="62">
        <f>'Quadro 2'!H14</f>
        <v>26</v>
      </c>
      <c r="C10" s="61">
        <f>'Quadro 2'!I14</f>
        <v>6656</v>
      </c>
      <c r="D10" s="20">
        <f t="shared" si="0"/>
        <v>256</v>
      </c>
      <c r="E10" s="18">
        <v>28</v>
      </c>
      <c r="F10" s="19">
        <v>11750</v>
      </c>
      <c r="G10" s="64">
        <f t="shared" si="1"/>
        <v>419.64285714285717</v>
      </c>
      <c r="H10" s="21">
        <f t="shared" si="2"/>
        <v>-0.43353191489361703</v>
      </c>
      <c r="I10" s="22">
        <f>'Quadro 3'!J14</f>
        <v>93</v>
      </c>
      <c r="J10" s="23">
        <f>'Quadro 3'!K14</f>
        <v>39167.4</v>
      </c>
      <c r="K10" s="20">
        <f t="shared" si="3"/>
        <v>421.15483870967745</v>
      </c>
      <c r="L10" s="22">
        <v>112</v>
      </c>
      <c r="M10" s="23">
        <v>32005.3</v>
      </c>
      <c r="N10" s="58">
        <f t="shared" si="4"/>
        <v>285.76160714285714</v>
      </c>
      <c r="O10" s="21">
        <f aca="true" t="shared" si="7" ref="O10:O17">(J10-M10)/M10</f>
        <v>0.22377856167572252</v>
      </c>
      <c r="P10" s="24">
        <f t="shared" si="5"/>
        <v>0.13537117903930132</v>
      </c>
      <c r="Q10" s="25">
        <f t="shared" si="6"/>
        <v>0.14516641578673378</v>
      </c>
    </row>
    <row r="11" spans="1:17" ht="24.75" customHeight="1">
      <c r="A11" s="17" t="s">
        <v>10</v>
      </c>
      <c r="B11" s="62">
        <f>'Quadro 2'!H15</f>
        <v>4</v>
      </c>
      <c r="C11" s="61">
        <f>'Quadro 2'!I15</f>
        <v>1380.3</v>
      </c>
      <c r="D11" s="20">
        <f t="shared" si="0"/>
        <v>345.075</v>
      </c>
      <c r="E11" s="18">
        <v>10</v>
      </c>
      <c r="F11" s="19">
        <v>3265</v>
      </c>
      <c r="G11" s="64">
        <f t="shared" si="1"/>
        <v>326.5</v>
      </c>
      <c r="H11" s="21">
        <f t="shared" si="2"/>
        <v>-0.5772434915773353</v>
      </c>
      <c r="I11" s="22">
        <f>'Quadro 3'!J15</f>
        <v>25</v>
      </c>
      <c r="J11" s="23">
        <f>'Quadro 3'!K15</f>
        <v>7125.5</v>
      </c>
      <c r="K11" s="20">
        <f t="shared" si="3"/>
        <v>285.02</v>
      </c>
      <c r="L11" s="22">
        <v>49</v>
      </c>
      <c r="M11" s="23">
        <v>15135</v>
      </c>
      <c r="N11" s="58">
        <f t="shared" si="4"/>
        <v>308.8775510204082</v>
      </c>
      <c r="O11" s="21">
        <f t="shared" si="7"/>
        <v>-0.529203832177073</v>
      </c>
      <c r="P11" s="24">
        <f t="shared" si="5"/>
        <v>0.036390101892285295</v>
      </c>
      <c r="Q11" s="25">
        <f t="shared" si="6"/>
        <v>0.0264092918010481</v>
      </c>
    </row>
    <row r="12" spans="1:17" ht="24.75" customHeight="1">
      <c r="A12" s="17" t="s">
        <v>33</v>
      </c>
      <c r="B12" s="62">
        <f>'Quadro 2'!H16</f>
        <v>33</v>
      </c>
      <c r="C12" s="61">
        <f>'Quadro 2'!I16</f>
        <v>8065</v>
      </c>
      <c r="D12" s="20">
        <f t="shared" si="0"/>
        <v>244.3939393939394</v>
      </c>
      <c r="E12" s="18">
        <v>42</v>
      </c>
      <c r="F12" s="19">
        <v>20370</v>
      </c>
      <c r="G12" s="69">
        <f t="shared" si="1"/>
        <v>485</v>
      </c>
      <c r="H12" s="21">
        <f t="shared" si="2"/>
        <v>-0.604074619538537</v>
      </c>
      <c r="I12" s="22">
        <f>'Quadro 3'!J16</f>
        <v>133</v>
      </c>
      <c r="J12" s="23">
        <f>'Quadro 3'!K16</f>
        <v>34606.600000000006</v>
      </c>
      <c r="K12" s="20">
        <f t="shared" si="3"/>
        <v>260.20000000000005</v>
      </c>
      <c r="L12" s="22">
        <v>194</v>
      </c>
      <c r="M12" s="23">
        <v>70902</v>
      </c>
      <c r="N12" s="20">
        <f t="shared" si="4"/>
        <v>365.4742268041237</v>
      </c>
      <c r="O12" s="21">
        <f t="shared" si="7"/>
        <v>-0.5119093960678118</v>
      </c>
      <c r="P12" s="24">
        <f t="shared" si="5"/>
        <v>0.19359534206695778</v>
      </c>
      <c r="Q12" s="25">
        <f t="shared" si="6"/>
        <v>0.12826269000661727</v>
      </c>
    </row>
    <row r="13" spans="1:17" ht="24.75" customHeight="1">
      <c r="A13" s="17" t="s">
        <v>30</v>
      </c>
      <c r="B13" s="62">
        <f>'Quadro 2'!H17</f>
        <v>16</v>
      </c>
      <c r="C13" s="61">
        <f>'Quadro 2'!I17</f>
        <v>6478.677</v>
      </c>
      <c r="D13" s="20">
        <f t="shared" si="0"/>
        <v>404.9173125</v>
      </c>
      <c r="E13" s="18">
        <v>9</v>
      </c>
      <c r="F13" s="19">
        <v>1545.27</v>
      </c>
      <c r="G13" s="69">
        <f t="shared" si="1"/>
        <v>171.69666666666666</v>
      </c>
      <c r="H13" s="21">
        <f t="shared" si="2"/>
        <v>3.192585761711545</v>
      </c>
      <c r="I13" s="22">
        <f>'Quadro 3'!J17</f>
        <v>73</v>
      </c>
      <c r="J13" s="23">
        <f>'Quadro 3'!K17</f>
        <v>31449.34</v>
      </c>
      <c r="K13" s="20">
        <f t="shared" si="3"/>
        <v>430.8128767123288</v>
      </c>
      <c r="L13" s="22">
        <v>54</v>
      </c>
      <c r="M13" s="23">
        <v>6131.5160000000005</v>
      </c>
      <c r="N13" s="20">
        <f t="shared" si="4"/>
        <v>113.5465925925926</v>
      </c>
      <c r="O13" s="21">
        <f t="shared" si="7"/>
        <v>4.129129565999665</v>
      </c>
      <c r="P13" s="24">
        <f t="shared" si="5"/>
        <v>0.10625909752547306</v>
      </c>
      <c r="Q13" s="25">
        <f t="shared" si="6"/>
        <v>0.11656091460393996</v>
      </c>
    </row>
    <row r="14" spans="1:17" ht="24.75" customHeight="1">
      <c r="A14" s="17" t="s">
        <v>11</v>
      </c>
      <c r="B14" s="62">
        <f>'Quadro 2'!H18</f>
        <v>60</v>
      </c>
      <c r="C14" s="61">
        <f>'Quadro 2'!I18</f>
        <v>41929.4</v>
      </c>
      <c r="D14" s="20">
        <f t="shared" si="0"/>
        <v>698.8233333333334</v>
      </c>
      <c r="E14" s="18">
        <v>60</v>
      </c>
      <c r="F14" s="19">
        <v>42480.4</v>
      </c>
      <c r="G14" s="20">
        <f t="shared" si="1"/>
        <v>708.0066666666667</v>
      </c>
      <c r="H14" s="21">
        <f t="shared" si="2"/>
        <v>-0.012970687658308302</v>
      </c>
      <c r="I14" s="22">
        <f>'Quadro 3'!J18</f>
        <v>256</v>
      </c>
      <c r="J14" s="23">
        <f>'Quadro 3'!K18</f>
        <v>135787.5</v>
      </c>
      <c r="K14" s="20">
        <f t="shared" si="3"/>
        <v>530.419921875</v>
      </c>
      <c r="L14" s="22">
        <v>272</v>
      </c>
      <c r="M14" s="23">
        <v>172231.6</v>
      </c>
      <c r="N14" s="20">
        <f t="shared" si="4"/>
        <v>633.2044117647059</v>
      </c>
      <c r="O14" s="21">
        <f t="shared" si="7"/>
        <v>-0.21159938129820546</v>
      </c>
      <c r="P14" s="24">
        <f t="shared" si="5"/>
        <v>0.3726346433770015</v>
      </c>
      <c r="Q14" s="25">
        <f t="shared" si="6"/>
        <v>0.503270186012886</v>
      </c>
    </row>
    <row r="15" spans="1:17" ht="24.75" customHeight="1">
      <c r="A15" s="17" t="s">
        <v>28</v>
      </c>
      <c r="B15" s="62">
        <f>'Quadro 2'!H19</f>
        <v>0</v>
      </c>
      <c r="C15" s="61">
        <f>'Quadro 2'!I19</f>
        <v>0</v>
      </c>
      <c r="D15" s="20">
        <v>0</v>
      </c>
      <c r="E15" s="18">
        <v>1</v>
      </c>
      <c r="F15" s="19">
        <v>19</v>
      </c>
      <c r="G15" s="20">
        <f t="shared" si="1"/>
        <v>19</v>
      </c>
      <c r="H15" s="21">
        <f t="shared" si="2"/>
        <v>-1</v>
      </c>
      <c r="I15" s="22">
        <f>'Quadro 3'!J19</f>
        <v>0</v>
      </c>
      <c r="J15" s="23">
        <f>'Quadro 3'!K19</f>
        <v>0</v>
      </c>
      <c r="K15" s="20">
        <v>0</v>
      </c>
      <c r="L15" s="22">
        <v>9</v>
      </c>
      <c r="M15" s="23">
        <v>2021</v>
      </c>
      <c r="N15" s="20">
        <f t="shared" si="4"/>
        <v>224.55555555555554</v>
      </c>
      <c r="O15" s="21">
        <f t="shared" si="7"/>
        <v>-1</v>
      </c>
      <c r="P15" s="24">
        <f t="shared" si="5"/>
        <v>0</v>
      </c>
      <c r="Q15" s="25">
        <f t="shared" si="6"/>
        <v>0</v>
      </c>
    </row>
    <row r="16" spans="1:17" ht="24.75" customHeight="1" thickBot="1">
      <c r="A16" s="17" t="s">
        <v>27</v>
      </c>
      <c r="B16" s="62">
        <f>'Quadro 2'!H20</f>
        <v>17</v>
      </c>
      <c r="C16" s="61">
        <f>'Quadro 2'!I20</f>
        <v>4247</v>
      </c>
      <c r="D16" s="20">
        <f t="shared" si="0"/>
        <v>249.8235294117647</v>
      </c>
      <c r="E16" s="18">
        <v>24</v>
      </c>
      <c r="F16" s="19">
        <v>5413</v>
      </c>
      <c r="G16" s="20">
        <f t="shared" si="1"/>
        <v>225.54166666666666</v>
      </c>
      <c r="H16" s="21">
        <f t="shared" si="2"/>
        <v>-0.21540735266949934</v>
      </c>
      <c r="I16" s="22">
        <f>'Quadro 3'!J20</f>
        <v>68</v>
      </c>
      <c r="J16" s="23">
        <f>'Quadro 3'!K20</f>
        <v>14922</v>
      </c>
      <c r="K16" s="20">
        <f t="shared" si="3"/>
        <v>219.44117647058823</v>
      </c>
      <c r="L16" s="22">
        <v>141</v>
      </c>
      <c r="M16" s="23">
        <v>36108</v>
      </c>
      <c r="N16" s="20">
        <f t="shared" si="4"/>
        <v>256.0851063829787</v>
      </c>
      <c r="O16" s="21">
        <f t="shared" si="7"/>
        <v>-0.5867397806580259</v>
      </c>
      <c r="P16" s="24">
        <f t="shared" si="5"/>
        <v>0.09898107714701601</v>
      </c>
      <c r="Q16" s="25">
        <f t="shared" si="6"/>
        <v>0.055305515718930574</v>
      </c>
    </row>
    <row r="17" spans="1:17" ht="34.5" customHeight="1" thickBot="1">
      <c r="A17" s="81" t="s">
        <v>12</v>
      </c>
      <c r="B17" s="82">
        <f>SUM(B9:B16)</f>
        <v>166</v>
      </c>
      <c r="C17" s="82">
        <f>SUM(C9:C16)</f>
        <v>70074.37700000001</v>
      </c>
      <c r="D17" s="83">
        <f t="shared" si="0"/>
        <v>422.1348012048193</v>
      </c>
      <c r="E17" s="82">
        <f>SUM(E9:E16)</f>
        <v>182</v>
      </c>
      <c r="F17" s="82">
        <f>SUM(F9:F16)</f>
        <v>87270.17</v>
      </c>
      <c r="G17" s="82">
        <f t="shared" si="1"/>
        <v>479.50642857142856</v>
      </c>
      <c r="H17" s="77">
        <f t="shared" si="2"/>
        <v>-0.1970409018339255</v>
      </c>
      <c r="I17" s="82">
        <f>SUM(I9:I16)</f>
        <v>687</v>
      </c>
      <c r="J17" s="82">
        <f>SUM(J9:J16)</f>
        <v>269810.33999999997</v>
      </c>
      <c r="K17" s="83">
        <f t="shared" si="3"/>
        <v>392.73703056768557</v>
      </c>
      <c r="L17" s="82">
        <f>SUM(L9:L16)</f>
        <v>883</v>
      </c>
      <c r="M17" s="82">
        <f>SUM(M9:M16)</f>
        <v>345763.516</v>
      </c>
      <c r="N17" s="83">
        <f t="shared" si="4"/>
        <v>391.57816081540204</v>
      </c>
      <c r="O17" s="78">
        <f t="shared" si="7"/>
        <v>-0.21966798833686096</v>
      </c>
      <c r="P17" s="79">
        <f>SUM(P9:P16)</f>
        <v>1</v>
      </c>
      <c r="Q17" s="80">
        <f>SUM(Q9:Q16)</f>
        <v>1.0000000000000002</v>
      </c>
    </row>
    <row r="18" spans="1:17" ht="13.5" thickTop="1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8"/>
    </row>
    <row r="19" ht="12.75">
      <c r="A19" s="66"/>
    </row>
    <row r="20" ht="12.75">
      <c r="A20" s="67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5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">
      <selection activeCell="F19" sqref="F19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7" width="9.8515625" style="30" customWidth="1"/>
    <col min="8" max="8" width="13.421875" style="30" customWidth="1"/>
    <col min="9" max="9" width="19.421875" style="30" customWidth="1"/>
    <col min="10" max="11" width="7.7109375" style="30" customWidth="1"/>
    <col min="12" max="12" width="10.7109375" style="30" customWidth="1"/>
    <col min="13" max="13" width="7.7109375" style="30" customWidth="1"/>
    <col min="14" max="14" width="10.8515625" style="30" customWidth="1"/>
    <col min="15" max="16384" width="9.140625" style="30" customWidth="1"/>
  </cols>
  <sheetData>
    <row r="2" spans="1:12" ht="27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29"/>
      <c r="K2" s="29"/>
      <c r="L2" s="29"/>
    </row>
    <row r="3" spans="1:12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customHeight="1">
      <c r="A4" s="99" t="s">
        <v>37</v>
      </c>
      <c r="B4" s="100"/>
      <c r="C4" s="100"/>
      <c r="D4" s="100"/>
      <c r="E4" s="100"/>
      <c r="F4" s="100"/>
      <c r="G4" s="100"/>
      <c r="H4" s="100"/>
      <c r="I4" s="100"/>
      <c r="J4" s="31"/>
      <c r="K4" s="31"/>
      <c r="L4" s="31"/>
    </row>
    <row r="5" spans="1:9" ht="23.25" customHeight="1">
      <c r="A5" s="100"/>
      <c r="B5" s="100"/>
      <c r="C5" s="100"/>
      <c r="D5" s="100"/>
      <c r="E5" s="100"/>
      <c r="F5" s="100"/>
      <c r="G5" s="100"/>
      <c r="H5" s="100"/>
      <c r="I5" s="100"/>
    </row>
    <row r="7" spans="2:5" ht="13.5">
      <c r="B7" s="63"/>
      <c r="E7" s="63"/>
    </row>
    <row r="8" spans="8:9" ht="15.75" thickBot="1">
      <c r="H8" s="97" t="s">
        <v>26</v>
      </c>
      <c r="I8" s="97"/>
    </row>
    <row r="9" spans="1:9" ht="29.25" thickBot="1" thickTop="1">
      <c r="A9" s="32"/>
      <c r="B9" s="110" t="s">
        <v>14</v>
      </c>
      <c r="C9" s="111"/>
      <c r="D9" s="111"/>
      <c r="E9" s="111"/>
      <c r="F9" s="111"/>
      <c r="G9" s="112"/>
      <c r="H9" s="103" t="s">
        <v>15</v>
      </c>
      <c r="I9" s="104"/>
    </row>
    <row r="10" spans="1:9" ht="18" customHeight="1">
      <c r="A10" s="33" t="s">
        <v>16</v>
      </c>
      <c r="B10" s="105" t="s">
        <v>17</v>
      </c>
      <c r="C10" s="106"/>
      <c r="D10" s="107"/>
      <c r="E10" s="105" t="s">
        <v>18</v>
      </c>
      <c r="F10" s="106"/>
      <c r="G10" s="107"/>
      <c r="H10" s="108" t="s">
        <v>19</v>
      </c>
      <c r="I10" s="109"/>
    </row>
    <row r="11" spans="1:9" ht="18.75" customHeight="1">
      <c r="A11" s="33"/>
      <c r="B11" s="113"/>
      <c r="C11" s="114"/>
      <c r="D11" s="115"/>
      <c r="E11" s="113" t="s">
        <v>20</v>
      </c>
      <c r="F11" s="114"/>
      <c r="G11" s="115"/>
      <c r="H11" s="101"/>
      <c r="I11" s="102"/>
    </row>
    <row r="12" spans="1:9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38" t="s">
        <v>24</v>
      </c>
      <c r="I12" s="39" t="s">
        <v>22</v>
      </c>
    </row>
    <row r="13" spans="1:9" s="40" customFormat="1" ht="24.75" customHeight="1">
      <c r="A13" s="75" t="s">
        <v>32</v>
      </c>
      <c r="B13" s="59">
        <v>7</v>
      </c>
      <c r="C13" s="76">
        <v>1141</v>
      </c>
      <c r="D13" s="43">
        <f aca="true" t="shared" si="0" ref="D13:D21">C13/I13</f>
        <v>0.8657056145675266</v>
      </c>
      <c r="E13" s="44">
        <v>3</v>
      </c>
      <c r="F13" s="42">
        <v>177</v>
      </c>
      <c r="G13" s="45">
        <f aca="true" t="shared" si="1" ref="G13:G21">F13/I13</f>
        <v>0.13429438543247343</v>
      </c>
      <c r="H13" s="46">
        <f aca="true" t="shared" si="2" ref="H13:H21">B13+E13</f>
        <v>10</v>
      </c>
      <c r="I13" s="47">
        <f aca="true" t="shared" si="3" ref="I13:I20">C13+F13</f>
        <v>1318</v>
      </c>
    </row>
    <row r="14" spans="1:9" s="40" customFormat="1" ht="24.75" customHeight="1">
      <c r="A14" s="57" t="s">
        <v>29</v>
      </c>
      <c r="B14" s="59">
        <v>22</v>
      </c>
      <c r="C14" s="60">
        <v>6132</v>
      </c>
      <c r="D14" s="43">
        <f t="shared" si="0"/>
        <v>0.9212740384615384</v>
      </c>
      <c r="E14" s="44">
        <v>4</v>
      </c>
      <c r="F14" s="42">
        <v>524</v>
      </c>
      <c r="G14" s="45">
        <f t="shared" si="1"/>
        <v>0.07872596153846154</v>
      </c>
      <c r="H14" s="46">
        <f t="shared" si="2"/>
        <v>26</v>
      </c>
      <c r="I14" s="47">
        <f t="shared" si="3"/>
        <v>6656</v>
      </c>
    </row>
    <row r="15" spans="1:9" s="40" customFormat="1" ht="24.75" customHeight="1">
      <c r="A15" s="41" t="s">
        <v>25</v>
      </c>
      <c r="B15" s="59">
        <v>4</v>
      </c>
      <c r="C15" s="60">
        <v>1380.3</v>
      </c>
      <c r="D15" s="43">
        <f t="shared" si="0"/>
        <v>1</v>
      </c>
      <c r="E15" s="44">
        <v>0</v>
      </c>
      <c r="F15" s="42">
        <v>0</v>
      </c>
      <c r="G15" s="45">
        <f t="shared" si="1"/>
        <v>0</v>
      </c>
      <c r="H15" s="46">
        <f t="shared" si="2"/>
        <v>4</v>
      </c>
      <c r="I15" s="47">
        <f t="shared" si="3"/>
        <v>1380.3</v>
      </c>
    </row>
    <row r="16" spans="1:9" s="40" customFormat="1" ht="24.75" customHeight="1">
      <c r="A16" s="41" t="s">
        <v>33</v>
      </c>
      <c r="B16" s="59">
        <v>33</v>
      </c>
      <c r="C16" s="60">
        <v>8065</v>
      </c>
      <c r="D16" s="43">
        <f>C16/I16</f>
        <v>1</v>
      </c>
      <c r="E16" s="44">
        <v>0</v>
      </c>
      <c r="F16" s="42">
        <v>0</v>
      </c>
      <c r="G16" s="45">
        <f>F16/I16</f>
        <v>0</v>
      </c>
      <c r="H16" s="46">
        <f t="shared" si="2"/>
        <v>33</v>
      </c>
      <c r="I16" s="47">
        <f t="shared" si="3"/>
        <v>8065</v>
      </c>
    </row>
    <row r="17" spans="1:9" s="40" customFormat="1" ht="24.75" customHeight="1">
      <c r="A17" s="41" t="s">
        <v>30</v>
      </c>
      <c r="B17" s="59">
        <v>0</v>
      </c>
      <c r="C17" s="60">
        <v>0</v>
      </c>
      <c r="D17" s="43">
        <f t="shared" si="0"/>
        <v>0</v>
      </c>
      <c r="E17" s="44">
        <v>0</v>
      </c>
      <c r="F17" s="42">
        <v>0</v>
      </c>
      <c r="G17" s="45">
        <f t="shared" si="1"/>
        <v>0</v>
      </c>
      <c r="H17" s="46">
        <v>16</v>
      </c>
      <c r="I17" s="47">
        <v>6478.677</v>
      </c>
    </row>
    <row r="18" spans="1:9" s="40" customFormat="1" ht="24.75" customHeight="1">
      <c r="A18" s="41" t="s">
        <v>11</v>
      </c>
      <c r="B18" s="59">
        <v>52</v>
      </c>
      <c r="C18" s="60">
        <v>40907.1</v>
      </c>
      <c r="D18" s="43">
        <f t="shared" si="0"/>
        <v>0.9756185397358416</v>
      </c>
      <c r="E18" s="44">
        <v>8</v>
      </c>
      <c r="F18" s="42">
        <v>1022.3</v>
      </c>
      <c r="G18" s="45">
        <f t="shared" si="1"/>
        <v>0.02438146026415832</v>
      </c>
      <c r="H18" s="46">
        <f t="shared" si="2"/>
        <v>60</v>
      </c>
      <c r="I18" s="47">
        <f t="shared" si="3"/>
        <v>41929.4</v>
      </c>
    </row>
    <row r="19" spans="1:9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6">
        <f t="shared" si="2"/>
        <v>0</v>
      </c>
      <c r="I19" s="47">
        <f t="shared" si="3"/>
        <v>0</v>
      </c>
    </row>
    <row r="20" spans="1:9" s="40" customFormat="1" ht="24.75" customHeight="1" thickBot="1">
      <c r="A20" s="48" t="s">
        <v>27</v>
      </c>
      <c r="B20" s="59">
        <v>15</v>
      </c>
      <c r="C20" s="60">
        <v>3770</v>
      </c>
      <c r="D20" s="43">
        <f>C20/I20</f>
        <v>0.8876854250058865</v>
      </c>
      <c r="E20" s="44">
        <v>2</v>
      </c>
      <c r="F20" s="42">
        <v>477</v>
      </c>
      <c r="G20" s="45">
        <f>F20/I20</f>
        <v>0.11231457499411349</v>
      </c>
      <c r="H20" s="46">
        <f t="shared" si="2"/>
        <v>17</v>
      </c>
      <c r="I20" s="47">
        <f t="shared" si="3"/>
        <v>4247</v>
      </c>
    </row>
    <row r="21" spans="1:9" ht="23.25" customHeight="1" thickBot="1">
      <c r="A21" s="49" t="s">
        <v>15</v>
      </c>
      <c r="B21" s="50">
        <f>SUM(B13:B20)</f>
        <v>133</v>
      </c>
      <c r="C21" s="51">
        <f>SUM(C13:C20)</f>
        <v>61395.399999999994</v>
      </c>
      <c r="D21" s="52">
        <f t="shared" si="0"/>
        <v>0.8761462124736406</v>
      </c>
      <c r="E21" s="53">
        <f>SUM(E13:E20)</f>
        <v>17</v>
      </c>
      <c r="F21" s="51">
        <f>SUM(F13:F20)</f>
        <v>2200.3</v>
      </c>
      <c r="G21" s="54">
        <f t="shared" si="1"/>
        <v>0.03139949428305299</v>
      </c>
      <c r="H21" s="55">
        <f t="shared" si="2"/>
        <v>150</v>
      </c>
      <c r="I21" s="56">
        <f>SUM(I13:I20)</f>
        <v>70074.37700000001</v>
      </c>
    </row>
    <row r="22" ht="14.25" thickTop="1"/>
    <row r="23" ht="13.5">
      <c r="I23" s="68"/>
    </row>
  </sheetData>
  <sheetProtection/>
  <mergeCells count="12">
    <mergeCell ref="B11:D11"/>
    <mergeCell ref="E11:G11"/>
    <mergeCell ref="H8:I8"/>
    <mergeCell ref="A2:I2"/>
    <mergeCell ref="A4:I4"/>
    <mergeCell ref="A5:I5"/>
    <mergeCell ref="H11:I11"/>
    <mergeCell ref="H9:I9"/>
    <mergeCell ref="B10:D10"/>
    <mergeCell ref="E10:G10"/>
    <mergeCell ref="H10:I10"/>
    <mergeCell ref="B9:G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11">
      <selection activeCell="K18" sqref="K18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8" width="9.8515625" style="30" customWidth="1"/>
    <col min="9" max="9" width="12.00390625" style="30" customWidth="1"/>
    <col min="10" max="10" width="13.421875" style="30" customWidth="1"/>
    <col min="11" max="11" width="19.421875" style="30" customWidth="1"/>
    <col min="12" max="13" width="7.7109375" style="30" customWidth="1"/>
    <col min="14" max="14" width="10.7109375" style="30" customWidth="1"/>
    <col min="15" max="15" width="7.7109375" style="30" customWidth="1"/>
    <col min="16" max="16" width="10.8515625" style="30" customWidth="1"/>
    <col min="17" max="16384" width="9.140625" style="30" customWidth="1"/>
  </cols>
  <sheetData>
    <row r="2" spans="1:14" ht="27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29"/>
      <c r="M2" s="29"/>
      <c r="N2" s="29"/>
    </row>
    <row r="3" spans="1:14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 customHeight="1">
      <c r="A4" s="99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1"/>
      <c r="M4" s="31"/>
      <c r="N4" s="31"/>
    </row>
    <row r="5" spans="1:11" ht="23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7" spans="2:5" ht="13.5">
      <c r="B7" s="63"/>
      <c r="E7" s="63"/>
    </row>
    <row r="8" spans="10:11" ht="15.75" thickBot="1">
      <c r="J8" s="97" t="s">
        <v>26</v>
      </c>
      <c r="K8" s="97"/>
    </row>
    <row r="9" spans="1:11" ht="29.25" thickBot="1" thickTop="1">
      <c r="A9" s="32"/>
      <c r="B9" s="110" t="s">
        <v>14</v>
      </c>
      <c r="C9" s="111"/>
      <c r="D9" s="111"/>
      <c r="E9" s="111"/>
      <c r="F9" s="111"/>
      <c r="G9" s="112"/>
      <c r="H9" s="70"/>
      <c r="I9" s="70"/>
      <c r="J9" s="103" t="s">
        <v>15</v>
      </c>
      <c r="K9" s="104"/>
    </row>
    <row r="10" spans="1:11" ht="18" customHeight="1">
      <c r="A10" s="33" t="s">
        <v>16</v>
      </c>
      <c r="B10" s="105" t="s">
        <v>17</v>
      </c>
      <c r="C10" s="106"/>
      <c r="D10" s="107"/>
      <c r="E10" s="105" t="s">
        <v>18</v>
      </c>
      <c r="F10" s="106"/>
      <c r="G10" s="107"/>
      <c r="H10" s="108" t="s">
        <v>31</v>
      </c>
      <c r="I10" s="116"/>
      <c r="J10" s="108" t="s">
        <v>19</v>
      </c>
      <c r="K10" s="109"/>
    </row>
    <row r="11" spans="1:11" ht="18.75" customHeight="1">
      <c r="A11" s="33"/>
      <c r="B11" s="113"/>
      <c r="C11" s="114"/>
      <c r="D11" s="115"/>
      <c r="E11" s="113" t="s">
        <v>20</v>
      </c>
      <c r="F11" s="114"/>
      <c r="G11" s="115"/>
      <c r="H11" s="71"/>
      <c r="I11" s="71"/>
      <c r="J11" s="101"/>
      <c r="K11" s="102"/>
    </row>
    <row r="12" spans="1:11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72" t="s">
        <v>24</v>
      </c>
      <c r="I12" s="36" t="s">
        <v>22</v>
      </c>
      <c r="J12" s="38" t="s">
        <v>24</v>
      </c>
      <c r="K12" s="39" t="s">
        <v>22</v>
      </c>
    </row>
    <row r="13" spans="1:11" s="40" customFormat="1" ht="24.75" customHeight="1">
      <c r="A13" s="75" t="s">
        <v>32</v>
      </c>
      <c r="B13" s="84">
        <v>34</v>
      </c>
      <c r="C13" s="60">
        <v>6162</v>
      </c>
      <c r="D13" s="43">
        <f aca="true" t="shared" si="0" ref="D13:D21">C13/K13</f>
        <v>0.9126184834123223</v>
      </c>
      <c r="E13" s="44">
        <v>5</v>
      </c>
      <c r="F13" s="42">
        <v>590</v>
      </c>
      <c r="G13" s="45">
        <f aca="true" t="shared" si="1" ref="G13:G21">F13/K13</f>
        <v>0.08738151658767772</v>
      </c>
      <c r="H13" s="44">
        <v>0</v>
      </c>
      <c r="I13" s="73">
        <v>0</v>
      </c>
      <c r="J13" s="46">
        <f>B13+E13+H13</f>
        <v>39</v>
      </c>
      <c r="K13" s="47">
        <f>C13+F13+I13</f>
        <v>6752</v>
      </c>
    </row>
    <row r="14" spans="1:11" s="40" customFormat="1" ht="24.75" customHeight="1">
      <c r="A14" s="57" t="s">
        <v>29</v>
      </c>
      <c r="B14" s="59">
        <v>80</v>
      </c>
      <c r="C14" s="60">
        <v>38002.75</v>
      </c>
      <c r="D14" s="43">
        <f t="shared" si="0"/>
        <v>0.9702648120630932</v>
      </c>
      <c r="E14" s="44">
        <v>13</v>
      </c>
      <c r="F14" s="42">
        <v>1164.75</v>
      </c>
      <c r="G14" s="45">
        <f t="shared" si="1"/>
        <v>0.029737741080592534</v>
      </c>
      <c r="H14" s="44">
        <v>0</v>
      </c>
      <c r="I14" s="73">
        <v>-0.1</v>
      </c>
      <c r="J14" s="46">
        <f aca="true" t="shared" si="2" ref="J14:J20">B14+E14+H14</f>
        <v>93</v>
      </c>
      <c r="K14" s="47">
        <f aca="true" t="shared" si="3" ref="K14:K20">C14+F14+I14</f>
        <v>39167.4</v>
      </c>
    </row>
    <row r="15" spans="1:11" s="40" customFormat="1" ht="24.75" customHeight="1">
      <c r="A15" s="41" t="s">
        <v>25</v>
      </c>
      <c r="B15" s="59">
        <v>24</v>
      </c>
      <c r="C15" s="60">
        <v>7064.5</v>
      </c>
      <c r="D15" s="43">
        <f t="shared" si="0"/>
        <v>0.9914391972493158</v>
      </c>
      <c r="E15" s="44">
        <v>1</v>
      </c>
      <c r="F15" s="42">
        <v>61</v>
      </c>
      <c r="G15" s="45">
        <f t="shared" si="1"/>
        <v>0.008560802750684162</v>
      </c>
      <c r="H15" s="44">
        <v>0</v>
      </c>
      <c r="I15" s="73">
        <v>0</v>
      </c>
      <c r="J15" s="46">
        <f t="shared" si="2"/>
        <v>25</v>
      </c>
      <c r="K15" s="47">
        <f t="shared" si="3"/>
        <v>7125.5</v>
      </c>
    </row>
    <row r="16" spans="1:11" s="40" customFormat="1" ht="24.75" customHeight="1">
      <c r="A16" s="41" t="s">
        <v>33</v>
      </c>
      <c r="B16" s="59">
        <v>125</v>
      </c>
      <c r="C16" s="60">
        <v>33492.8</v>
      </c>
      <c r="D16" s="43">
        <f>C16/K16</f>
        <v>0.9678153878161968</v>
      </c>
      <c r="E16" s="44">
        <v>8</v>
      </c>
      <c r="F16" s="42">
        <v>1113.8</v>
      </c>
      <c r="G16" s="45">
        <f>F16/K16</f>
        <v>0.032184612183803085</v>
      </c>
      <c r="H16" s="44">
        <v>0</v>
      </c>
      <c r="I16" s="73">
        <v>0</v>
      </c>
      <c r="J16" s="46">
        <f t="shared" si="2"/>
        <v>133</v>
      </c>
      <c r="K16" s="47">
        <f t="shared" si="3"/>
        <v>34606.600000000006</v>
      </c>
    </row>
    <row r="17" spans="1:11" s="40" customFormat="1" ht="24.75" customHeight="1">
      <c r="A17" s="41" t="s">
        <v>30</v>
      </c>
      <c r="B17" s="59">
        <v>0</v>
      </c>
      <c r="C17" s="60">
        <v>0</v>
      </c>
      <c r="D17" s="43">
        <v>0</v>
      </c>
      <c r="E17" s="44">
        <v>0</v>
      </c>
      <c r="F17" s="42">
        <v>0</v>
      </c>
      <c r="G17" s="45">
        <v>0</v>
      </c>
      <c r="H17" s="44">
        <v>0</v>
      </c>
      <c r="I17" s="73">
        <v>0</v>
      </c>
      <c r="J17" s="85">
        <v>73</v>
      </c>
      <c r="K17" s="86">
        <v>31449.34</v>
      </c>
    </row>
    <row r="18" spans="1:11" s="40" customFormat="1" ht="24.75" customHeight="1">
      <c r="A18" s="41" t="s">
        <v>11</v>
      </c>
      <c r="B18" s="59">
        <v>223</v>
      </c>
      <c r="C18" s="60">
        <v>130179.1</v>
      </c>
      <c r="D18" s="43">
        <f t="shared" si="0"/>
        <v>0.9586972291263924</v>
      </c>
      <c r="E18" s="44">
        <v>33</v>
      </c>
      <c r="F18" s="42">
        <v>5608.400000000001</v>
      </c>
      <c r="G18" s="45">
        <f t="shared" si="1"/>
        <v>0.04130277087360766</v>
      </c>
      <c r="H18" s="44">
        <v>0</v>
      </c>
      <c r="I18" s="73">
        <v>0</v>
      </c>
      <c r="J18" s="46">
        <f t="shared" si="2"/>
        <v>256</v>
      </c>
      <c r="K18" s="47">
        <f t="shared" si="3"/>
        <v>135787.5</v>
      </c>
    </row>
    <row r="19" spans="1:11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4">
        <v>0</v>
      </c>
      <c r="I19" s="73">
        <v>0</v>
      </c>
      <c r="J19" s="46">
        <v>0</v>
      </c>
      <c r="K19" s="47">
        <f t="shared" si="3"/>
        <v>0</v>
      </c>
    </row>
    <row r="20" spans="1:11" s="40" customFormat="1" ht="24.75" customHeight="1" thickBot="1">
      <c r="A20" s="48" t="s">
        <v>27</v>
      </c>
      <c r="B20" s="59">
        <v>57</v>
      </c>
      <c r="C20" s="60">
        <v>12090</v>
      </c>
      <c r="D20" s="43">
        <f>C20/K20</f>
        <v>0.8102131081624447</v>
      </c>
      <c r="E20" s="44">
        <v>11</v>
      </c>
      <c r="F20" s="42">
        <v>2832</v>
      </c>
      <c r="G20" s="45">
        <f>F20/K20</f>
        <v>0.1897868918375553</v>
      </c>
      <c r="H20" s="44">
        <v>0</v>
      </c>
      <c r="I20" s="73">
        <v>0</v>
      </c>
      <c r="J20" s="46">
        <f t="shared" si="2"/>
        <v>68</v>
      </c>
      <c r="K20" s="47">
        <f t="shared" si="3"/>
        <v>14922</v>
      </c>
    </row>
    <row r="21" spans="1:11" ht="23.25" customHeight="1" thickBot="1">
      <c r="A21" s="49" t="s">
        <v>15</v>
      </c>
      <c r="B21" s="50">
        <f>SUM(B13:B20)</f>
        <v>543</v>
      </c>
      <c r="C21" s="51">
        <f>SUM(C13:C20)</f>
        <v>226991.15000000002</v>
      </c>
      <c r="D21" s="52">
        <f t="shared" si="0"/>
        <v>0.8412989287215606</v>
      </c>
      <c r="E21" s="53">
        <f>SUM(E13:E20)</f>
        <v>71</v>
      </c>
      <c r="F21" s="51">
        <f>SUM(F13:F20)</f>
        <v>11369.95</v>
      </c>
      <c r="G21" s="54">
        <f t="shared" si="1"/>
        <v>0.042140527305217446</v>
      </c>
      <c r="H21" s="53">
        <f>SUM(H13:H20)</f>
        <v>0</v>
      </c>
      <c r="I21" s="74">
        <f>SUM(I13:I20)</f>
        <v>-0.1</v>
      </c>
      <c r="J21" s="55">
        <f>SUM(J13:J20)</f>
        <v>687</v>
      </c>
      <c r="K21" s="56">
        <f>SUM(K13:K20)</f>
        <v>269810.33999999997</v>
      </c>
    </row>
    <row r="22" ht="14.25" thickTop="1"/>
    <row r="23" ht="13.5">
      <c r="K23" s="68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1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2023-08-31T10:46:18Z</cp:lastPrinted>
  <dcterms:created xsi:type="dcterms:W3CDTF">2006-02-13T14:45:48Z</dcterms:created>
  <dcterms:modified xsi:type="dcterms:W3CDTF">2024-01-09T11:39:59Z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