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fpt.sharepoint.com/sites/ALF/Documentos Partilhados/Assuntos/Factoring/Estatística/2023/Mensal/04/Quadro Final/"/>
    </mc:Choice>
  </mc:AlternateContent>
  <xr:revisionPtr revIDLastSave="170" documentId="14_{E6CC3BF3-6CAA-4C62-8C7F-91614B09E12D}" xr6:coauthVersionLast="47" xr6:coauthVersionMax="47" xr10:uidLastSave="{EFB3C997-CE86-4142-BE1B-0ED341884A42}"/>
  <bookViews>
    <workbookView xWindow="-21696" yWindow="1080" windowWidth="12036" windowHeight="12192" tabRatio="715" xr2:uid="{00000000-000D-0000-FFFF-FFFF00000000}"/>
  </bookViews>
  <sheets>
    <sheet name="Ind Produção - 1" sheetId="13" r:id="rId1"/>
    <sheet name="Ind Produção - 2" sheetId="10" r:id="rId2"/>
    <sheet name="Ind Econ-Financeiros" sheetId="12" r:id="rId3"/>
  </sheets>
  <definedNames>
    <definedName name="_xlnm.Print_Area" localSheetId="0">'Ind Produção - 1'!$A$1:$J$26</definedName>
    <definedName name="_xlnm.Print_Area" localSheetId="1">'Ind Produção - 2'!$A$1:$P$41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2" l="1"/>
  <c r="E20" i="12"/>
  <c r="C20" i="12"/>
  <c r="B20" i="12"/>
  <c r="B28" i="10"/>
  <c r="G14" i="13"/>
  <c r="G15" i="13"/>
  <c r="G17" i="13"/>
  <c r="G18" i="13"/>
  <c r="G13" i="13"/>
  <c r="G19" i="13"/>
  <c r="G21" i="13"/>
  <c r="G20" i="13"/>
  <c r="G22" i="13"/>
  <c r="G23" i="13"/>
  <c r="G24" i="13"/>
  <c r="G25" i="13"/>
  <c r="D14" i="13"/>
  <c r="D15" i="13"/>
  <c r="D17" i="13"/>
  <c r="D18" i="13"/>
  <c r="D13" i="13"/>
  <c r="D19" i="13"/>
  <c r="D21" i="13"/>
  <c r="D20" i="13"/>
  <c r="D22" i="13"/>
  <c r="D23" i="13"/>
  <c r="D24" i="13"/>
  <c r="D25" i="13"/>
  <c r="F26" i="13"/>
  <c r="E26" i="13"/>
  <c r="C26" i="13"/>
  <c r="B26" i="13"/>
  <c r="L28" i="10"/>
  <c r="K28" i="10"/>
  <c r="F28" i="10"/>
  <c r="E28" i="10"/>
  <c r="C28" i="10"/>
  <c r="M16" i="10"/>
  <c r="M17" i="10"/>
  <c r="M19" i="10"/>
  <c r="M20" i="10"/>
  <c r="M15" i="10"/>
  <c r="M21" i="10"/>
  <c r="M23" i="10"/>
  <c r="M22" i="10"/>
  <c r="M24" i="10"/>
  <c r="M25" i="10"/>
  <c r="M26" i="10"/>
  <c r="M27" i="10"/>
  <c r="G16" i="10"/>
  <c r="G17" i="10"/>
  <c r="G19" i="10"/>
  <c r="G20" i="10"/>
  <c r="G15" i="10"/>
  <c r="G21" i="10"/>
  <c r="G23" i="10"/>
  <c r="G22" i="10"/>
  <c r="G24" i="10"/>
  <c r="G25" i="10"/>
  <c r="G26" i="10"/>
  <c r="G27" i="10"/>
  <c r="D16" i="10"/>
  <c r="D17" i="10"/>
  <c r="D19" i="10"/>
  <c r="D20" i="10"/>
  <c r="D15" i="10"/>
  <c r="D21" i="10"/>
  <c r="D23" i="10"/>
  <c r="D22" i="10"/>
  <c r="D24" i="10"/>
  <c r="D25" i="10"/>
  <c r="D26" i="10"/>
  <c r="D27" i="10"/>
  <c r="D18" i="10"/>
  <c r="M18" i="10"/>
  <c r="I18" i="10"/>
  <c r="H18" i="10"/>
  <c r="G18" i="10"/>
  <c r="I16" i="13"/>
  <c r="H16" i="13"/>
  <c r="G16" i="13"/>
  <c r="D16" i="13"/>
  <c r="G10" i="12"/>
  <c r="D10" i="12"/>
  <c r="G15" i="12"/>
  <c r="D15" i="12"/>
  <c r="I23" i="10"/>
  <c r="H23" i="10"/>
  <c r="I21" i="13"/>
  <c r="H21" i="13"/>
  <c r="I14" i="13"/>
  <c r="I15" i="13"/>
  <c r="I17" i="13"/>
  <c r="I18" i="13"/>
  <c r="I13" i="13"/>
  <c r="I19" i="13"/>
  <c r="I20" i="13"/>
  <c r="I22" i="13"/>
  <c r="I23" i="13"/>
  <c r="I24" i="13"/>
  <c r="I25" i="13"/>
  <c r="I16" i="10"/>
  <c r="I17" i="10"/>
  <c r="I19" i="10"/>
  <c r="I20" i="10"/>
  <c r="I15" i="10"/>
  <c r="I21" i="10"/>
  <c r="I22" i="10"/>
  <c r="O22" i="10" s="1"/>
  <c r="I24" i="10"/>
  <c r="I25" i="10"/>
  <c r="I26" i="10"/>
  <c r="I27" i="10"/>
  <c r="H16" i="10"/>
  <c r="H17" i="10"/>
  <c r="H19" i="10"/>
  <c r="H20" i="10"/>
  <c r="H15" i="10"/>
  <c r="H21" i="10"/>
  <c r="J21" i="10" s="1"/>
  <c r="H22" i="10"/>
  <c r="H24" i="10"/>
  <c r="H25" i="10"/>
  <c r="H26" i="10"/>
  <c r="H27" i="10"/>
  <c r="H14" i="13"/>
  <c r="H15" i="13"/>
  <c r="H17" i="13"/>
  <c r="H18" i="13"/>
  <c r="H13" i="13"/>
  <c r="H19" i="13"/>
  <c r="H20" i="13"/>
  <c r="H22" i="13"/>
  <c r="H23" i="13"/>
  <c r="J23" i="13" s="1"/>
  <c r="G8" i="12"/>
  <c r="G9" i="12"/>
  <c r="G11" i="12"/>
  <c r="G12" i="12"/>
  <c r="G7" i="12"/>
  <c r="G13" i="12"/>
  <c r="G14" i="12"/>
  <c r="G16" i="12"/>
  <c r="G17" i="12"/>
  <c r="G18" i="12"/>
  <c r="G19" i="12"/>
  <c r="D8" i="12"/>
  <c r="D9" i="12"/>
  <c r="D11" i="12"/>
  <c r="D12" i="12"/>
  <c r="D7" i="12"/>
  <c r="D13" i="12"/>
  <c r="D14" i="12"/>
  <c r="D16" i="12"/>
  <c r="D17" i="12"/>
  <c r="D18" i="12"/>
  <c r="D19" i="12"/>
  <c r="H24" i="13"/>
  <c r="H25" i="13"/>
  <c r="D20" i="12" l="1"/>
  <c r="N16" i="10"/>
  <c r="N15" i="10"/>
  <c r="N18" i="10"/>
  <c r="J16" i="10"/>
  <c r="J18" i="10"/>
  <c r="O21" i="10"/>
  <c r="J17" i="13"/>
  <c r="O15" i="10"/>
  <c r="J13" i="13"/>
  <c r="J19" i="13"/>
  <c r="N26" i="10"/>
  <c r="N22" i="10"/>
  <c r="P22" i="10" s="1"/>
  <c r="J25" i="10"/>
  <c r="N24" i="10"/>
  <c r="N23" i="10"/>
  <c r="N17" i="10"/>
  <c r="G20" i="12"/>
  <c r="J24" i="10"/>
  <c r="G28" i="10"/>
  <c r="J26" i="10"/>
  <c r="J17" i="10"/>
  <c r="N27" i="10"/>
  <c r="N20" i="10"/>
  <c r="J19" i="10"/>
  <c r="M28" i="10"/>
  <c r="J22" i="10"/>
  <c r="I28" i="10"/>
  <c r="O19" i="10"/>
  <c r="J23" i="10"/>
  <c r="J27" i="10"/>
  <c r="J20" i="10"/>
  <c r="O16" i="10"/>
  <c r="D28" i="10"/>
  <c r="G26" i="13"/>
  <c r="N21" i="10"/>
  <c r="H26" i="13"/>
  <c r="J15" i="13"/>
  <c r="J22" i="13"/>
  <c r="J20" i="13"/>
  <c r="J21" i="13"/>
  <c r="J16" i="13"/>
  <c r="N19" i="10"/>
  <c r="I26" i="13"/>
  <c r="J25" i="13"/>
  <c r="O27" i="10"/>
  <c r="O23" i="10"/>
  <c r="J24" i="13"/>
  <c r="D26" i="13"/>
  <c r="O26" i="10"/>
  <c r="O24" i="10"/>
  <c r="O20" i="10"/>
  <c r="J18" i="13"/>
  <c r="J14" i="13"/>
  <c r="H28" i="10"/>
  <c r="N25" i="10"/>
  <c r="O25" i="10"/>
  <c r="O17" i="10"/>
  <c r="O18" i="10"/>
  <c r="J15" i="10"/>
  <c r="P15" i="10" l="1"/>
  <c r="P16" i="10"/>
  <c r="P21" i="10"/>
  <c r="P26" i="10"/>
  <c r="P24" i="10"/>
  <c r="P23" i="10"/>
  <c r="P17" i="10"/>
  <c r="J26" i="13"/>
  <c r="P20" i="10"/>
  <c r="P27" i="10"/>
  <c r="O28" i="10"/>
  <c r="J28" i="10"/>
  <c r="P19" i="10"/>
  <c r="P18" i="10"/>
  <c r="P25" i="10"/>
  <c r="N28" i="10"/>
  <c r="P28" i="10" l="1"/>
</calcChain>
</file>

<file path=xl/sharedStrings.xml><?xml version="1.0" encoding="utf-8"?>
<sst xmlns="http://schemas.openxmlformats.org/spreadsheetml/2006/main" count="83" uniqueCount="36">
  <si>
    <t>TOTAL</t>
  </si>
  <si>
    <t>Total</t>
  </si>
  <si>
    <t>Com Recurso</t>
  </si>
  <si>
    <t>Sem Recurso</t>
  </si>
  <si>
    <t>Importação</t>
  </si>
  <si>
    <t>Exportação</t>
  </si>
  <si>
    <t>Empresas</t>
  </si>
  <si>
    <t>Confirming</t>
  </si>
  <si>
    <t>(Valores em Milhares de Euros)</t>
  </si>
  <si>
    <t>INFORMAÇÃO ESTATÍSTICA DO SECTOR DE FACTORING</t>
  </si>
  <si>
    <t xml:space="preserve">          Indicadores Económico - Financeiros</t>
  </si>
  <si>
    <t>Factoring Doméstico</t>
  </si>
  <si>
    <t>Factoring Internacional</t>
  </si>
  <si>
    <t>CRÉDITOS TOMADOS</t>
  </si>
  <si>
    <t>TOTAL GERAL</t>
  </si>
  <si>
    <t xml:space="preserve">BNP Paribas Factor </t>
  </si>
  <si>
    <t>BBVA Portugal</t>
  </si>
  <si>
    <t>Finanfarma</t>
  </si>
  <si>
    <t>Total sob Gestão</t>
  </si>
  <si>
    <t>∆</t>
  </si>
  <si>
    <t>Carteira</t>
  </si>
  <si>
    <t>Saldo de Balanço do Crédito Concedido</t>
  </si>
  <si>
    <t>INDICADORES DE PRODUÇÃO (1)</t>
  </si>
  <si>
    <t>INDICADORES DE PRODUÇÃO (2)</t>
  </si>
  <si>
    <t>Factoring Internacional, Confirming e Total</t>
  </si>
  <si>
    <t>Santander Totta</t>
  </si>
  <si>
    <t>Novo Banco</t>
  </si>
  <si>
    <t>BPI</t>
  </si>
  <si>
    <t>Millennium BCP</t>
  </si>
  <si>
    <t>Bankinter</t>
  </si>
  <si>
    <t>EuroBic</t>
  </si>
  <si>
    <t>Banco Montepio</t>
  </si>
  <si>
    <t>Caixa Geral de Depósitos</t>
  </si>
  <si>
    <t>Crédit Agricole Leasing &amp; Factoring</t>
  </si>
  <si>
    <t>BFF Bank</t>
  </si>
  <si>
    <t>ACUMULADO A 2023.04.30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</si>
</sst>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E_s_c_._-;\-* #,##0.00\ _E_s_c_._-;_-* &quot;-&quot;??\ _E_s_c_._-;_-@_-"/>
    <numFmt numFmtId="165" formatCode="0.0%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6" fillId="0" borderId="0" xfId="0" applyFont="1"/>
    <xf numFmtId="0" fontId="8" fillId="0" borderId="0" xfId="0" applyFont="1"/>
    <xf numFmtId="0" fontId="8" fillId="0" borderId="0" xfId="0" quotePrefix="1" applyFont="1"/>
    <xf numFmtId="0" fontId="6" fillId="0" borderId="0" xfId="0" quotePrefix="1" applyFont="1"/>
    <xf numFmtId="49" fontId="9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4" xfId="0" applyFont="1" applyFill="1" applyBorder="1"/>
    <xf numFmtId="0" fontId="4" fillId="2" borderId="5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/>
    </xf>
    <xf numFmtId="3" fontId="8" fillId="0" borderId="0" xfId="0" applyNumberFormat="1" applyFont="1"/>
    <xf numFmtId="10" fontId="8" fillId="0" borderId="0" xfId="0" applyNumberFormat="1" applyFont="1"/>
    <xf numFmtId="0" fontId="6" fillId="2" borderId="1" xfId="0" applyFont="1" applyFill="1" applyBorder="1"/>
    <xf numFmtId="0" fontId="4" fillId="2" borderId="6" xfId="0" applyFont="1" applyFill="1" applyBorder="1" applyAlignment="1">
      <alignment horizont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/>
    </xf>
    <xf numFmtId="0" fontId="9" fillId="0" borderId="0" xfId="0" applyFont="1"/>
    <xf numFmtId="0" fontId="6" fillId="2" borderId="6" xfId="0" applyFont="1" applyFill="1" applyBorder="1" applyAlignment="1">
      <alignment horizontal="center" vertical="center"/>
    </xf>
    <xf numFmtId="165" fontId="8" fillId="0" borderId="7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165" fontId="8" fillId="0" borderId="8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 vertical="center"/>
    </xf>
    <xf numFmtId="3" fontId="6" fillId="0" borderId="7" xfId="1" applyNumberFormat="1" applyFont="1" applyFill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165" fontId="8" fillId="0" borderId="8" xfId="0" applyNumberFormat="1" applyFont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/>
    </xf>
    <xf numFmtId="3" fontId="2" fillId="0" borderId="7" xfId="1" applyNumberFormat="1" applyFont="1" applyFill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165" fontId="0" fillId="0" borderId="0" xfId="0" applyNumberFormat="1"/>
    <xf numFmtId="3" fontId="6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1" fillId="2" borderId="1" xfId="0" applyFont="1" applyFill="1" applyBorder="1"/>
    <xf numFmtId="0" fontId="2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/>
    <xf numFmtId="0" fontId="9" fillId="0" borderId="0" xfId="0" applyFont="1"/>
    <xf numFmtId="49" fontId="5" fillId="0" borderId="16" xfId="0" applyNumberFormat="1" applyFont="1" applyBorder="1"/>
    <xf numFmtId="0" fontId="0" fillId="0" borderId="16" xfId="0" applyBorder="1"/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topLeftCell="A3" zoomScaleNormal="100" zoomScaleSheetLayoutView="100" workbookViewId="0">
      <selection activeCell="J26" sqref="J26"/>
    </sheetView>
  </sheetViews>
  <sheetFormatPr defaultRowHeight="13.2" x14ac:dyDescent="0.25"/>
  <cols>
    <col min="1" max="1" width="33.109375" style="2" customWidth="1"/>
    <col min="2" max="3" width="12.6640625" customWidth="1"/>
    <col min="4" max="4" width="9.6640625" customWidth="1"/>
    <col min="5" max="6" width="12.6640625" customWidth="1"/>
    <col min="7" max="7" width="8.5546875" customWidth="1"/>
    <col min="8" max="9" width="12.6640625" customWidth="1"/>
    <col min="10" max="10" width="7.88671875" bestFit="1" customWidth="1"/>
  </cols>
  <sheetData>
    <row r="1" spans="1:10" ht="23.4" thickBot="1" x14ac:dyDescent="0.3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15.6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5.6" x14ac:dyDescent="0.25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15.6" x14ac:dyDescent="0.3">
      <c r="A5" s="65" t="s">
        <v>22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x14ac:dyDescent="0.25"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B7" s="3"/>
      <c r="C7" s="3"/>
      <c r="D7" s="3"/>
      <c r="E7" s="3"/>
      <c r="F7" s="3"/>
      <c r="H7" s="2" t="s">
        <v>8</v>
      </c>
      <c r="I7" s="3"/>
      <c r="J7" s="3"/>
    </row>
    <row r="8" spans="1:10" ht="22.95" customHeight="1" thickBot="1" x14ac:dyDescent="0.3">
      <c r="A8" s="50" t="s">
        <v>11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s="1" customFormat="1" ht="21" customHeight="1" thickBot="1" x14ac:dyDescent="0.3">
      <c r="A9" s="58" t="s">
        <v>6</v>
      </c>
      <c r="B9" s="55" t="s">
        <v>13</v>
      </c>
      <c r="C9" s="56"/>
      <c r="D9" s="56"/>
      <c r="E9" s="56"/>
      <c r="F9" s="56"/>
      <c r="G9" s="56"/>
      <c r="H9" s="56"/>
      <c r="I9" s="56"/>
      <c r="J9" s="57"/>
    </row>
    <row r="10" spans="1:10" s="1" customFormat="1" ht="21" customHeight="1" thickBot="1" x14ac:dyDescent="0.3">
      <c r="A10" s="59"/>
      <c r="B10" s="62" t="s">
        <v>11</v>
      </c>
      <c r="C10" s="63"/>
      <c r="D10" s="63"/>
      <c r="E10" s="63"/>
      <c r="F10" s="63"/>
      <c r="G10" s="63"/>
      <c r="H10" s="63"/>
      <c r="I10" s="63"/>
      <c r="J10" s="64"/>
    </row>
    <row r="11" spans="1:10" s="1" customFormat="1" ht="21.75" customHeight="1" thickBot="1" x14ac:dyDescent="0.3">
      <c r="A11" s="59"/>
      <c r="B11" s="61" t="s">
        <v>2</v>
      </c>
      <c r="C11" s="61"/>
      <c r="D11" s="61"/>
      <c r="E11" s="61" t="s">
        <v>3</v>
      </c>
      <c r="F11" s="61"/>
      <c r="G11" s="61"/>
      <c r="H11" s="62" t="s">
        <v>1</v>
      </c>
      <c r="I11" s="63"/>
      <c r="J11" s="64"/>
    </row>
    <row r="12" spans="1:10" s="1" customFormat="1" ht="21.75" customHeight="1" thickBot="1" x14ac:dyDescent="0.3">
      <c r="A12" s="60"/>
      <c r="B12" s="28">
        <v>2023</v>
      </c>
      <c r="C12" s="28">
        <v>2022</v>
      </c>
      <c r="D12" s="28" t="s">
        <v>19</v>
      </c>
      <c r="E12" s="28">
        <v>2023</v>
      </c>
      <c r="F12" s="28">
        <v>2022</v>
      </c>
      <c r="G12" s="28" t="s">
        <v>19</v>
      </c>
      <c r="H12" s="28">
        <v>2023</v>
      </c>
      <c r="I12" s="28">
        <v>2022</v>
      </c>
      <c r="J12" s="28" t="s">
        <v>19</v>
      </c>
    </row>
    <row r="13" spans="1:10" x14ac:dyDescent="0.25">
      <c r="A13" s="18" t="s">
        <v>31</v>
      </c>
      <c r="B13" s="20">
        <v>104793.05594999999</v>
      </c>
      <c r="C13" s="39">
        <v>101410.34811000002</v>
      </c>
      <c r="D13" s="34">
        <f>B13/C13-1</f>
        <v>3.3356633746397746E-2</v>
      </c>
      <c r="E13" s="20">
        <v>28717.015469999998</v>
      </c>
      <c r="F13" s="39">
        <v>15735.738630000003</v>
      </c>
      <c r="G13" s="34">
        <f>E13/F13-1</f>
        <v>0.82495503676270654</v>
      </c>
      <c r="H13" s="31">
        <f>B13+E13</f>
        <v>133510.07141999999</v>
      </c>
      <c r="I13" s="23">
        <f>C13+F13</f>
        <v>117146.08674000003</v>
      </c>
      <c r="J13" s="34">
        <f>H13/I13-1</f>
        <v>0.13968870096633301</v>
      </c>
    </row>
    <row r="14" spans="1:10" x14ac:dyDescent="0.25">
      <c r="A14" s="18" t="s">
        <v>29</v>
      </c>
      <c r="B14" s="32"/>
      <c r="C14" s="38"/>
      <c r="D14" s="34" t="e">
        <f t="shared" ref="D14:D25" si="0">B14/C14-1</f>
        <v>#DIV/0!</v>
      </c>
      <c r="E14" s="32"/>
      <c r="F14" s="38"/>
      <c r="G14" s="34" t="e">
        <f t="shared" ref="G14:G25" si="1">E14/F14-1</f>
        <v>#DIV/0!</v>
      </c>
      <c r="H14" s="31">
        <f t="shared" ref="H14:H25" si="2">B14+E14</f>
        <v>0</v>
      </c>
      <c r="I14" s="23">
        <f t="shared" ref="I14:I25" si="3">C14+F14</f>
        <v>0</v>
      </c>
      <c r="J14" s="34" t="e">
        <f t="shared" ref="J14:J25" si="4">H14/I14-1</f>
        <v>#DIV/0!</v>
      </c>
    </row>
    <row r="15" spans="1:10" x14ac:dyDescent="0.25">
      <c r="A15" s="18" t="s">
        <v>16</v>
      </c>
      <c r="B15" s="20">
        <v>9538</v>
      </c>
      <c r="C15" s="39">
        <v>1537</v>
      </c>
      <c r="D15" s="34">
        <f t="shared" si="0"/>
        <v>5.2055953155497718</v>
      </c>
      <c r="E15" s="20">
        <v>71300</v>
      </c>
      <c r="F15" s="39">
        <v>33679</v>
      </c>
      <c r="G15" s="34">
        <f t="shared" si="1"/>
        <v>1.117046230588794</v>
      </c>
      <c r="H15" s="31">
        <f t="shared" si="2"/>
        <v>80838</v>
      </c>
      <c r="I15" s="23">
        <f t="shared" si="3"/>
        <v>35216</v>
      </c>
      <c r="J15" s="34">
        <f t="shared" si="4"/>
        <v>1.2954906860517945</v>
      </c>
    </row>
    <row r="16" spans="1:10" x14ac:dyDescent="0.25">
      <c r="A16" s="18" t="s">
        <v>34</v>
      </c>
      <c r="B16" s="32">
        <v>0</v>
      </c>
      <c r="C16" s="38">
        <v>0</v>
      </c>
      <c r="D16" s="34" t="e">
        <f>B16/C16-1</f>
        <v>#DIV/0!</v>
      </c>
      <c r="E16" s="32">
        <v>129478.70742999999</v>
      </c>
      <c r="F16" s="38">
        <v>68743.778950000007</v>
      </c>
      <c r="G16" s="34">
        <f>E16/F16-1</f>
        <v>0.88349708741171806</v>
      </c>
      <c r="H16" s="31">
        <f>B16+E16</f>
        <v>129478.70742999999</v>
      </c>
      <c r="I16" s="23">
        <f>C16+F16</f>
        <v>68743.778950000007</v>
      </c>
      <c r="J16" s="34">
        <f>H16/I16-1</f>
        <v>0.88349708741171806</v>
      </c>
    </row>
    <row r="17" spans="1:10" x14ac:dyDescent="0.25">
      <c r="A17" s="18" t="s">
        <v>15</v>
      </c>
      <c r="B17" s="20"/>
      <c r="C17" s="39"/>
      <c r="D17" s="34" t="e">
        <f t="shared" si="0"/>
        <v>#DIV/0!</v>
      </c>
      <c r="E17" s="20"/>
      <c r="F17" s="39"/>
      <c r="G17" s="34" t="e">
        <f t="shared" si="1"/>
        <v>#DIV/0!</v>
      </c>
      <c r="H17" s="31">
        <f t="shared" si="2"/>
        <v>0</v>
      </c>
      <c r="I17" s="23">
        <f t="shared" si="3"/>
        <v>0</v>
      </c>
      <c r="J17" s="34" t="e">
        <f t="shared" si="4"/>
        <v>#DIV/0!</v>
      </c>
    </row>
    <row r="18" spans="1:10" x14ac:dyDescent="0.25">
      <c r="A18" s="18" t="s">
        <v>27</v>
      </c>
      <c r="B18" s="20">
        <v>70371</v>
      </c>
      <c r="C18" s="39">
        <v>92684</v>
      </c>
      <c r="D18" s="34">
        <f t="shared" si="0"/>
        <v>-0.240742738768288</v>
      </c>
      <c r="E18" s="20">
        <v>79059</v>
      </c>
      <c r="F18" s="39">
        <v>396174</v>
      </c>
      <c r="G18" s="34">
        <f t="shared" si="1"/>
        <v>-0.80044374441533273</v>
      </c>
      <c r="H18" s="31">
        <f t="shared" si="2"/>
        <v>149430</v>
      </c>
      <c r="I18" s="23">
        <f t="shared" si="3"/>
        <v>488858</v>
      </c>
      <c r="J18" s="34">
        <f t="shared" si="4"/>
        <v>-0.69432841438618165</v>
      </c>
    </row>
    <row r="19" spans="1:10" x14ac:dyDescent="0.25">
      <c r="A19" s="48" t="s">
        <v>32</v>
      </c>
      <c r="B19" s="20">
        <v>297980.31482999999</v>
      </c>
      <c r="C19" s="39">
        <v>298217.88806999999</v>
      </c>
      <c r="D19" s="34">
        <f t="shared" si="0"/>
        <v>-7.9664315758365412E-4</v>
      </c>
      <c r="E19" s="20">
        <v>230768.49866000001</v>
      </c>
      <c r="F19" s="39">
        <v>288640.20967000001</v>
      </c>
      <c r="G19" s="34">
        <f t="shared" si="1"/>
        <v>-0.20049774449708258</v>
      </c>
      <c r="H19" s="31">
        <f t="shared" si="2"/>
        <v>528748.81348999997</v>
      </c>
      <c r="I19" s="23">
        <f t="shared" si="3"/>
        <v>586858.09774</v>
      </c>
      <c r="J19" s="34">
        <f t="shared" si="4"/>
        <v>-9.9017606596517704E-2</v>
      </c>
    </row>
    <row r="20" spans="1:10" x14ac:dyDescent="0.25">
      <c r="A20" s="18" t="s">
        <v>33</v>
      </c>
      <c r="B20" s="20">
        <v>7867.8300354266703</v>
      </c>
      <c r="C20" s="39">
        <v>4998.1099599999998</v>
      </c>
      <c r="D20" s="34">
        <f>B20/C20-1</f>
        <v>0.57416105255648886</v>
      </c>
      <c r="E20" s="20">
        <v>341391.47567512299</v>
      </c>
      <c r="F20" s="39">
        <v>224466.80499511899</v>
      </c>
      <c r="G20" s="34">
        <f>E20/F20-1</f>
        <v>0.52089960777294664</v>
      </c>
      <c r="H20" s="31">
        <f>B20+E20</f>
        <v>349259.30571054964</v>
      </c>
      <c r="I20" s="23">
        <f>C20+F20</f>
        <v>229464.91495511899</v>
      </c>
      <c r="J20" s="34">
        <f>H20/I20-1</f>
        <v>0.52205972655497779</v>
      </c>
    </row>
    <row r="21" spans="1:10" x14ac:dyDescent="0.25">
      <c r="A21" s="18" t="s">
        <v>30</v>
      </c>
      <c r="B21" s="32">
        <v>24707</v>
      </c>
      <c r="C21" s="38">
        <v>30824</v>
      </c>
      <c r="D21" s="34">
        <f t="shared" si="0"/>
        <v>-0.19844926031663634</v>
      </c>
      <c r="E21" s="32">
        <v>3508</v>
      </c>
      <c r="F21" s="38">
        <v>4714</v>
      </c>
      <c r="G21" s="34">
        <f t="shared" si="1"/>
        <v>-0.25583368689011454</v>
      </c>
      <c r="H21" s="31">
        <f>B21+E21</f>
        <v>28215</v>
      </c>
      <c r="I21" s="23">
        <f>C21+F21</f>
        <v>35538</v>
      </c>
      <c r="J21" s="34">
        <f>H21/I21-1</f>
        <v>-0.20606111767685298</v>
      </c>
    </row>
    <row r="22" spans="1:10" x14ac:dyDescent="0.25">
      <c r="A22" s="18" t="s">
        <v>17</v>
      </c>
      <c r="B22" s="20">
        <v>0</v>
      </c>
      <c r="C22" s="39">
        <v>0</v>
      </c>
      <c r="D22" s="34" t="e">
        <f t="shared" si="0"/>
        <v>#DIV/0!</v>
      </c>
      <c r="E22" s="20">
        <v>589551.74869999895</v>
      </c>
      <c r="F22" s="39">
        <v>670905.79244999995</v>
      </c>
      <c r="G22" s="34">
        <f t="shared" si="1"/>
        <v>-0.12126001096653816</v>
      </c>
      <c r="H22" s="31">
        <f t="shared" si="2"/>
        <v>589551.74869999895</v>
      </c>
      <c r="I22" s="23">
        <f t="shared" si="3"/>
        <v>670905.79244999995</v>
      </c>
      <c r="J22" s="34">
        <f t="shared" si="4"/>
        <v>-0.12126001096653816</v>
      </c>
    </row>
    <row r="23" spans="1:10" x14ac:dyDescent="0.25">
      <c r="A23" s="18" t="s">
        <v>28</v>
      </c>
      <c r="B23" s="20">
        <v>508644.84399999998</v>
      </c>
      <c r="C23" s="39">
        <v>738273.70700000005</v>
      </c>
      <c r="D23" s="34">
        <f t="shared" si="0"/>
        <v>-0.31103486528472568</v>
      </c>
      <c r="E23" s="20">
        <v>390339.43699999998</v>
      </c>
      <c r="F23" s="39">
        <v>444768.13099999999</v>
      </c>
      <c r="G23" s="34">
        <f t="shared" si="1"/>
        <v>-0.12237543611235047</v>
      </c>
      <c r="H23" s="31">
        <f t="shared" si="2"/>
        <v>898984.28099999996</v>
      </c>
      <c r="I23" s="23">
        <f t="shared" si="3"/>
        <v>1183041.838</v>
      </c>
      <c r="J23" s="34">
        <f t="shared" si="4"/>
        <v>-0.24010778645006803</v>
      </c>
    </row>
    <row r="24" spans="1:10" x14ac:dyDescent="0.25">
      <c r="A24" s="18" t="s">
        <v>26</v>
      </c>
      <c r="B24" s="20">
        <v>293397</v>
      </c>
      <c r="C24" s="39">
        <v>448699</v>
      </c>
      <c r="D24" s="34">
        <f t="shared" si="0"/>
        <v>-0.34611621599334963</v>
      </c>
      <c r="E24" s="20">
        <v>328882</v>
      </c>
      <c r="F24" s="39">
        <v>187377</v>
      </c>
      <c r="G24" s="34">
        <f t="shared" si="1"/>
        <v>0.75518873714490042</v>
      </c>
      <c r="H24" s="31">
        <f>B24+E24</f>
        <v>622279</v>
      </c>
      <c r="I24" s="23">
        <f t="shared" si="3"/>
        <v>636076</v>
      </c>
      <c r="J24" s="34">
        <f t="shared" si="4"/>
        <v>-2.1690804243518103E-2</v>
      </c>
    </row>
    <row r="25" spans="1:10" ht="13.8" thickBot="1" x14ac:dyDescent="0.3">
      <c r="A25" s="18" t="s">
        <v>25</v>
      </c>
      <c r="B25" s="33">
        <v>1310144.36454</v>
      </c>
      <c r="C25" s="40">
        <v>996741.73401000001</v>
      </c>
      <c r="D25" s="34">
        <f t="shared" si="0"/>
        <v>0.31442711771398124</v>
      </c>
      <c r="E25" s="33">
        <v>52094.820370000001</v>
      </c>
      <c r="F25" s="40">
        <v>51438.123770000006</v>
      </c>
      <c r="G25" s="34">
        <f t="shared" si="1"/>
        <v>1.2766729263616661E-2</v>
      </c>
      <c r="H25" s="31">
        <f t="shared" si="2"/>
        <v>1362239.1849100001</v>
      </c>
      <c r="I25" s="23">
        <f t="shared" si="3"/>
        <v>1048179.85778</v>
      </c>
      <c r="J25" s="34">
        <f t="shared" si="4"/>
        <v>0.29962350907521196</v>
      </c>
    </row>
    <row r="26" spans="1:10" ht="23.25" customHeight="1" thickBot="1" x14ac:dyDescent="0.3">
      <c r="A26" s="13" t="s">
        <v>0</v>
      </c>
      <c r="B26" s="15">
        <f>SUM(B13:B25)</f>
        <v>2627443.4093554267</v>
      </c>
      <c r="C26" s="30">
        <f>SUM(C13:C25)</f>
        <v>2713385.7871500002</v>
      </c>
      <c r="D26" s="35">
        <f>B26/C26-1</f>
        <v>-3.1673482702525346E-2</v>
      </c>
      <c r="E26" s="15">
        <f>SUM(E13:E25)</f>
        <v>2245090.7033051215</v>
      </c>
      <c r="F26" s="30">
        <f>SUM(F13:F25)</f>
        <v>2386642.5794651187</v>
      </c>
      <c r="G26" s="35">
        <f>E26/F26-1</f>
        <v>-5.9310043899292619E-2</v>
      </c>
      <c r="H26" s="15">
        <f>SUM(H13:H25)</f>
        <v>4872534.1126605486</v>
      </c>
      <c r="I26" s="30">
        <f>C26+F26</f>
        <v>5100028.3666151185</v>
      </c>
      <c r="J26" s="35">
        <f>H26/I26-1</f>
        <v>-4.4606468356872542E-2</v>
      </c>
    </row>
    <row r="27" spans="1:10" s="2" customFormat="1" ht="13.5" customHeight="1" x14ac:dyDescent="0.25">
      <c r="A27" s="49"/>
      <c r="G27" s="5"/>
      <c r="H27" s="5"/>
      <c r="I27" s="5"/>
      <c r="J27" s="5"/>
    </row>
    <row r="28" spans="1:10" x14ac:dyDescent="0.25">
      <c r="A28" s="6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B31" s="4"/>
      <c r="C31" s="4"/>
      <c r="D31" s="4"/>
      <c r="E31" s="4"/>
      <c r="F31" s="4"/>
      <c r="G31" s="4"/>
      <c r="H31" s="4"/>
      <c r="I31" s="4"/>
      <c r="J31" s="4"/>
    </row>
    <row r="32" spans="1:10" ht="12" customHeight="1" x14ac:dyDescent="0.25">
      <c r="B32" s="4"/>
      <c r="C32" s="4"/>
      <c r="D32" s="4"/>
      <c r="E32" s="4"/>
      <c r="F32" s="4"/>
      <c r="G32" s="4"/>
      <c r="H32" s="4"/>
      <c r="I32" s="4"/>
      <c r="J32" s="4"/>
    </row>
    <row r="33" spans="2:10" x14ac:dyDescent="0.25">
      <c r="B33" s="4"/>
      <c r="C33" s="4"/>
      <c r="D33" s="4"/>
      <c r="E33" s="4"/>
      <c r="F33" s="4"/>
      <c r="G33" s="4"/>
      <c r="H33" s="4"/>
      <c r="I33" s="4"/>
      <c r="J33" s="4"/>
    </row>
    <row r="34" spans="2:10" x14ac:dyDescent="0.25">
      <c r="B34" s="4"/>
      <c r="C34" s="4"/>
      <c r="D34" s="4"/>
      <c r="E34" s="4"/>
      <c r="F34" s="4"/>
      <c r="G34" s="4"/>
      <c r="H34" s="4"/>
      <c r="I34" s="4"/>
      <c r="J34" s="4"/>
    </row>
    <row r="35" spans="2:10" x14ac:dyDescent="0.25">
      <c r="B35" s="4"/>
      <c r="C35" s="4"/>
      <c r="D35" s="4"/>
      <c r="E35" s="4"/>
      <c r="F35" s="4"/>
      <c r="G35" s="4"/>
      <c r="H35" s="4"/>
      <c r="I35" s="4"/>
      <c r="J35" s="4"/>
    </row>
    <row r="36" spans="2:10" x14ac:dyDescent="0.25">
      <c r="B36" s="4"/>
      <c r="C36" s="4"/>
      <c r="D36" s="4"/>
      <c r="E36" s="4"/>
      <c r="F36" s="4"/>
      <c r="G36" s="4"/>
      <c r="H36" s="4"/>
      <c r="I36" s="4"/>
      <c r="J36" s="4"/>
    </row>
    <row r="37" spans="2:10" x14ac:dyDescent="0.25">
      <c r="B37" s="4"/>
      <c r="C37" s="4"/>
      <c r="D37" s="4"/>
      <c r="E37" s="4"/>
      <c r="F37" s="4"/>
      <c r="G37" s="4"/>
      <c r="H37" s="4"/>
      <c r="I37" s="4"/>
      <c r="J37" s="4"/>
    </row>
    <row r="38" spans="2:10" x14ac:dyDescent="0.25">
      <c r="B38" s="4"/>
      <c r="C38" s="4"/>
      <c r="D38" s="4"/>
      <c r="E38" s="4"/>
      <c r="F38" s="4"/>
      <c r="G38" s="4"/>
      <c r="H38" s="4"/>
      <c r="I38" s="4"/>
      <c r="J38" s="4"/>
    </row>
    <row r="39" spans="2:10" x14ac:dyDescent="0.25">
      <c r="B39" s="4"/>
      <c r="C39" s="4"/>
      <c r="D39" s="4"/>
      <c r="E39" s="4"/>
      <c r="F39" s="4"/>
      <c r="G39" s="4"/>
      <c r="H39" s="4"/>
      <c r="I39" s="4"/>
      <c r="J39" s="4"/>
    </row>
    <row r="40" spans="2:10" x14ac:dyDescent="0.25">
      <c r="B40" s="4"/>
      <c r="C40" s="4"/>
      <c r="D40" s="4"/>
      <c r="E40" s="4"/>
      <c r="F40" s="4"/>
      <c r="G40" s="4"/>
      <c r="H40" s="4"/>
      <c r="I40" s="4"/>
      <c r="J40" s="4"/>
    </row>
  </sheetData>
  <mergeCells count="10">
    <mergeCell ref="A8:J8"/>
    <mergeCell ref="A3:J3"/>
    <mergeCell ref="A1:J1"/>
    <mergeCell ref="B9:J9"/>
    <mergeCell ref="A9:A12"/>
    <mergeCell ref="B11:D11"/>
    <mergeCell ref="E11:G11"/>
    <mergeCell ref="B10:J10"/>
    <mergeCell ref="H11:J11"/>
    <mergeCell ref="A5:J5"/>
  </mergeCells>
  <printOptions horizontalCentered="1"/>
  <pageMargins left="0.15748031496062992" right="0.47244094488188981" top="1.2598425196850394" bottom="0.23622047244094491" header="0.31496062992125984" footer="0.11811023622047245"/>
  <pageSetup paperSize="9" scale="90" orientation="landscape" horizontalDpi="4294967294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2"/>
  <sheetViews>
    <sheetView topLeftCell="A5" zoomScaleNormal="100" zoomScaleSheetLayoutView="100" workbookViewId="0">
      <selection activeCell="P28" sqref="P28"/>
    </sheetView>
  </sheetViews>
  <sheetFormatPr defaultRowHeight="13.2" x14ac:dyDescent="0.25"/>
  <cols>
    <col min="1" max="1" width="33.6640625" style="2" customWidth="1"/>
    <col min="2" max="3" width="11.6640625" customWidth="1"/>
    <col min="4" max="4" width="8" bestFit="1" customWidth="1"/>
    <col min="5" max="6" width="11.6640625" customWidth="1"/>
    <col min="7" max="7" width="8" bestFit="1" customWidth="1"/>
    <col min="8" max="9" width="11.6640625" customWidth="1"/>
    <col min="10" max="10" width="8.5546875" customWidth="1"/>
    <col min="11" max="12" width="11.6640625" customWidth="1"/>
    <col min="13" max="13" width="8" bestFit="1" customWidth="1"/>
    <col min="14" max="15" width="11.6640625" customWidth="1"/>
    <col min="16" max="16" width="8" bestFit="1" customWidth="1"/>
  </cols>
  <sheetData>
    <row r="1" spans="1:16" ht="23.4" thickBot="1" x14ac:dyDescent="0.3">
      <c r="A1" s="52" t="s">
        <v>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</row>
    <row r="2" spans="1:16" ht="15.6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6" x14ac:dyDescent="0.25">
      <c r="A3" s="51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5.6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6" x14ac:dyDescent="0.3">
      <c r="A6" s="65" t="s">
        <v>23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 t="s">
        <v>8</v>
      </c>
      <c r="P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2.95" customHeight="1" thickBot="1" x14ac:dyDescent="0.3">
      <c r="A10" s="50" t="s">
        <v>24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s="1" customFormat="1" ht="23.25" customHeight="1" thickBot="1" x14ac:dyDescent="0.3">
      <c r="A11" s="14"/>
      <c r="B11" s="67" t="s">
        <v>13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s="1" customFormat="1" ht="21" customHeight="1" thickBot="1" x14ac:dyDescent="0.3">
      <c r="A12" s="7" t="s">
        <v>6</v>
      </c>
      <c r="B12" s="61" t="s">
        <v>12</v>
      </c>
      <c r="C12" s="61"/>
      <c r="D12" s="61"/>
      <c r="E12" s="61"/>
      <c r="F12" s="61"/>
      <c r="G12" s="71"/>
      <c r="H12" s="71"/>
      <c r="I12" s="71"/>
      <c r="J12" s="71"/>
      <c r="K12" s="61" t="s">
        <v>7</v>
      </c>
      <c r="L12" s="61"/>
      <c r="M12" s="61"/>
      <c r="N12" s="66" t="s">
        <v>14</v>
      </c>
      <c r="O12" s="66"/>
      <c r="P12" s="66"/>
    </row>
    <row r="13" spans="1:16" s="1" customFormat="1" ht="21.75" customHeight="1" thickBot="1" x14ac:dyDescent="0.3">
      <c r="A13" s="7"/>
      <c r="B13" s="61" t="s">
        <v>4</v>
      </c>
      <c r="C13" s="61"/>
      <c r="D13" s="61"/>
      <c r="E13" s="61" t="s">
        <v>5</v>
      </c>
      <c r="F13" s="61"/>
      <c r="G13" s="61"/>
      <c r="H13" s="61" t="s">
        <v>1</v>
      </c>
      <c r="I13" s="61"/>
      <c r="J13" s="61"/>
      <c r="K13" s="61"/>
      <c r="L13" s="61"/>
      <c r="M13" s="61"/>
      <c r="N13" s="66"/>
      <c r="O13" s="66"/>
      <c r="P13" s="66"/>
    </row>
    <row r="14" spans="1:16" s="1" customFormat="1" ht="21.75" customHeight="1" thickBot="1" x14ac:dyDescent="0.3">
      <c r="A14" s="19"/>
      <c r="B14" s="28">
        <v>2023</v>
      </c>
      <c r="C14" s="28">
        <v>2022</v>
      </c>
      <c r="D14" s="28" t="s">
        <v>19</v>
      </c>
      <c r="E14" s="28">
        <v>2023</v>
      </c>
      <c r="F14" s="28">
        <v>2022</v>
      </c>
      <c r="G14" s="28" t="s">
        <v>19</v>
      </c>
      <c r="H14" s="28">
        <v>2023</v>
      </c>
      <c r="I14" s="28">
        <v>2022</v>
      </c>
      <c r="J14" s="28" t="s">
        <v>19</v>
      </c>
      <c r="K14" s="28">
        <v>2023</v>
      </c>
      <c r="L14" s="28">
        <v>2022</v>
      </c>
      <c r="M14" s="28" t="s">
        <v>19</v>
      </c>
      <c r="N14" s="28">
        <v>2023</v>
      </c>
      <c r="O14" s="28">
        <v>2022</v>
      </c>
      <c r="P14" s="28" t="s">
        <v>19</v>
      </c>
    </row>
    <row r="15" spans="1:16" x14ac:dyDescent="0.25">
      <c r="A15" s="18" t="s">
        <v>31</v>
      </c>
      <c r="B15" s="20">
        <v>0</v>
      </c>
      <c r="C15" s="39">
        <v>0</v>
      </c>
      <c r="D15" s="29" t="e">
        <f>B15/C15-1</f>
        <v>#DIV/0!</v>
      </c>
      <c r="E15" s="20">
        <v>0</v>
      </c>
      <c r="F15" s="39">
        <v>0</v>
      </c>
      <c r="G15" s="29" t="e">
        <f>E15/F15-1</f>
        <v>#DIV/0!</v>
      </c>
      <c r="H15" s="20">
        <f>B15+E15</f>
        <v>0</v>
      </c>
      <c r="I15" s="23">
        <f>C15+F15</f>
        <v>0</v>
      </c>
      <c r="J15" s="29" t="e">
        <f>H15/I15-1</f>
        <v>#DIV/0!</v>
      </c>
      <c r="K15" s="22">
        <v>274211.49628000002</v>
      </c>
      <c r="L15" s="41">
        <v>139506.51471000002</v>
      </c>
      <c r="M15" s="29">
        <f>K15/L15-1</f>
        <v>0.96558201493327234</v>
      </c>
      <c r="N15" s="21">
        <f>K15+H15+'Ind Produção - 1'!H13</f>
        <v>407721.56770000001</v>
      </c>
      <c r="O15" s="24">
        <f>L15+I15+'Ind Produção - 1'!I13</f>
        <v>256652.60145000005</v>
      </c>
      <c r="P15" s="29">
        <f>N15/O15-1</f>
        <v>0.58861264369233579</v>
      </c>
    </row>
    <row r="16" spans="1:16" x14ac:dyDescent="0.25">
      <c r="A16" s="18" t="s">
        <v>29</v>
      </c>
      <c r="B16" s="20"/>
      <c r="C16" s="39"/>
      <c r="D16" s="29" t="e">
        <f t="shared" ref="D16:D27" si="0">B16/C16-1</f>
        <v>#DIV/0!</v>
      </c>
      <c r="E16" s="20"/>
      <c r="F16" s="39"/>
      <c r="G16" s="29" t="e">
        <f t="shared" ref="G16:G27" si="1">E16/F16-1</f>
        <v>#DIV/0!</v>
      </c>
      <c r="H16" s="20">
        <f t="shared" ref="H16:H27" si="2">B16+E16</f>
        <v>0</v>
      </c>
      <c r="I16" s="23">
        <f t="shared" ref="I16:I27" si="3">C16+F16</f>
        <v>0</v>
      </c>
      <c r="J16" s="29" t="e">
        <f t="shared" ref="J16:J27" si="4">H16/I16-1</f>
        <v>#DIV/0!</v>
      </c>
      <c r="K16" s="22"/>
      <c r="L16" s="41"/>
      <c r="M16" s="29" t="e">
        <f t="shared" ref="M16:M27" si="5">K16/L16-1</f>
        <v>#DIV/0!</v>
      </c>
      <c r="N16" s="21">
        <f>K16+H16+'Ind Produção - 1'!H14</f>
        <v>0</v>
      </c>
      <c r="O16" s="24">
        <f>L16+I16+'Ind Produção - 1'!I14</f>
        <v>0</v>
      </c>
      <c r="P16" s="29" t="e">
        <f t="shared" ref="P16:P27" si="6">N16/O16-1</f>
        <v>#DIV/0!</v>
      </c>
    </row>
    <row r="17" spans="1:16" x14ac:dyDescent="0.25">
      <c r="A17" s="18" t="s">
        <v>16</v>
      </c>
      <c r="B17" s="20">
        <v>34384</v>
      </c>
      <c r="C17" s="39">
        <v>4039</v>
      </c>
      <c r="D17" s="29">
        <f t="shared" si="0"/>
        <v>7.5129982668977462</v>
      </c>
      <c r="E17" s="20">
        <v>16750</v>
      </c>
      <c r="F17" s="39">
        <v>24237</v>
      </c>
      <c r="G17" s="29">
        <f t="shared" si="1"/>
        <v>-0.30890786813549531</v>
      </c>
      <c r="H17" s="20">
        <f t="shared" si="2"/>
        <v>51134</v>
      </c>
      <c r="I17" s="23">
        <f t="shared" si="3"/>
        <v>28276</v>
      </c>
      <c r="J17" s="29">
        <f t="shared" si="4"/>
        <v>0.80838873956712409</v>
      </c>
      <c r="K17" s="22">
        <v>172657</v>
      </c>
      <c r="L17" s="41">
        <v>148431</v>
      </c>
      <c r="M17" s="29">
        <f t="shared" si="5"/>
        <v>0.16321388389217883</v>
      </c>
      <c r="N17" s="21">
        <f>K17+H17+'Ind Produção - 1'!H15</f>
        <v>304629</v>
      </c>
      <c r="O17" s="24">
        <f>L17+I17+'Ind Produção - 1'!I15</f>
        <v>211923</v>
      </c>
      <c r="P17" s="29">
        <f t="shared" si="6"/>
        <v>0.43745133845783601</v>
      </c>
    </row>
    <row r="18" spans="1:16" x14ac:dyDescent="0.25">
      <c r="A18" s="18" t="s">
        <v>34</v>
      </c>
      <c r="B18" s="20">
        <v>0</v>
      </c>
      <c r="C18" s="39">
        <v>0</v>
      </c>
      <c r="D18" s="29" t="e">
        <f>B18/C18-1</f>
        <v>#DIV/0!</v>
      </c>
      <c r="E18" s="20">
        <v>0</v>
      </c>
      <c r="F18" s="39">
        <v>0</v>
      </c>
      <c r="G18" s="29" t="e">
        <f>E18/F18-1</f>
        <v>#DIV/0!</v>
      </c>
      <c r="H18" s="20">
        <f>B18+E18</f>
        <v>0</v>
      </c>
      <c r="I18" s="23">
        <f>C18+F18</f>
        <v>0</v>
      </c>
      <c r="J18" s="29" t="e">
        <f>H18/I18-1</f>
        <v>#DIV/0!</v>
      </c>
      <c r="K18" s="22">
        <v>0</v>
      </c>
      <c r="L18" s="41">
        <v>0</v>
      </c>
      <c r="M18" s="29" t="e">
        <f>K18/L18-1</f>
        <v>#DIV/0!</v>
      </c>
      <c r="N18" s="21">
        <f>K18+H18+'Ind Produção - 1'!H16</f>
        <v>129478.70742999999</v>
      </c>
      <c r="O18" s="24">
        <f>L18+I18+'Ind Produção - 1'!I16</f>
        <v>68743.778950000007</v>
      </c>
      <c r="P18" s="29">
        <f>N18/O18-1</f>
        <v>0.88349708741171806</v>
      </c>
    </row>
    <row r="19" spans="1:16" x14ac:dyDescent="0.25">
      <c r="A19" s="18" t="s">
        <v>15</v>
      </c>
      <c r="B19" s="20"/>
      <c r="C19" s="39"/>
      <c r="D19" s="29" t="e">
        <f t="shared" si="0"/>
        <v>#DIV/0!</v>
      </c>
      <c r="E19" s="20"/>
      <c r="F19" s="39"/>
      <c r="G19" s="29" t="e">
        <f t="shared" si="1"/>
        <v>#DIV/0!</v>
      </c>
      <c r="H19" s="20">
        <f t="shared" si="2"/>
        <v>0</v>
      </c>
      <c r="I19" s="23">
        <f t="shared" si="3"/>
        <v>0</v>
      </c>
      <c r="J19" s="29" t="e">
        <f t="shared" si="4"/>
        <v>#DIV/0!</v>
      </c>
      <c r="K19" s="22"/>
      <c r="L19" s="41"/>
      <c r="M19" s="29" t="e">
        <f t="shared" si="5"/>
        <v>#DIV/0!</v>
      </c>
      <c r="N19" s="21">
        <f>K19+H19+'Ind Produção - 1'!H17</f>
        <v>0</v>
      </c>
      <c r="O19" s="24">
        <f>L19+I19+'Ind Produção - 1'!I17</f>
        <v>0</v>
      </c>
      <c r="P19" s="29" t="e">
        <f t="shared" si="6"/>
        <v>#DIV/0!</v>
      </c>
    </row>
    <row r="20" spans="1:16" x14ac:dyDescent="0.25">
      <c r="A20" s="18" t="s">
        <v>27</v>
      </c>
      <c r="B20" s="20">
        <v>41</v>
      </c>
      <c r="C20" s="39">
        <v>193</v>
      </c>
      <c r="D20" s="29">
        <f t="shared" si="0"/>
        <v>-0.78756476683937826</v>
      </c>
      <c r="E20" s="20">
        <v>23899</v>
      </c>
      <c r="F20" s="39">
        <v>21477</v>
      </c>
      <c r="G20" s="29">
        <f t="shared" si="1"/>
        <v>0.11277180239325801</v>
      </c>
      <c r="H20" s="20">
        <f t="shared" si="2"/>
        <v>23940</v>
      </c>
      <c r="I20" s="23">
        <f t="shared" si="3"/>
        <v>21670</v>
      </c>
      <c r="J20" s="29">
        <f t="shared" si="4"/>
        <v>0.10475311490539907</v>
      </c>
      <c r="K20" s="22">
        <v>738410</v>
      </c>
      <c r="L20" s="41">
        <v>655181</v>
      </c>
      <c r="M20" s="29">
        <f t="shared" si="5"/>
        <v>0.12703207205337153</v>
      </c>
      <c r="N20" s="21">
        <f>K20+H20+'Ind Produção - 1'!H18</f>
        <v>911780</v>
      </c>
      <c r="O20" s="24">
        <f>L20+I20+'Ind Produção - 1'!I18</f>
        <v>1165709</v>
      </c>
      <c r="P20" s="29">
        <f t="shared" si="6"/>
        <v>-0.21783223771970539</v>
      </c>
    </row>
    <row r="21" spans="1:16" x14ac:dyDescent="0.25">
      <c r="A21" s="48" t="s">
        <v>32</v>
      </c>
      <c r="B21" s="20">
        <v>114678.21631</v>
      </c>
      <c r="C21" s="39">
        <v>53298.457380000102</v>
      </c>
      <c r="D21" s="29">
        <f t="shared" si="0"/>
        <v>1.1516235543626121</v>
      </c>
      <c r="E21" s="20">
        <v>82947.112569999998</v>
      </c>
      <c r="F21" s="39">
        <v>80762.209390000004</v>
      </c>
      <c r="G21" s="29">
        <f t="shared" si="1"/>
        <v>2.7053534029128912E-2</v>
      </c>
      <c r="H21" s="20">
        <f t="shared" si="2"/>
        <v>197625.32887999999</v>
      </c>
      <c r="I21" s="23">
        <f t="shared" si="3"/>
        <v>134060.6667700001</v>
      </c>
      <c r="J21" s="29">
        <f t="shared" si="4"/>
        <v>0.47414848546929877</v>
      </c>
      <c r="K21" s="22">
        <v>1316239.1192399999</v>
      </c>
      <c r="L21" s="41">
        <v>983547.06115000101</v>
      </c>
      <c r="M21" s="29">
        <f t="shared" si="5"/>
        <v>0.33825738618038526</v>
      </c>
      <c r="N21" s="21">
        <f>K21+H21+'Ind Produção - 1'!H19</f>
        <v>2042613.2616099999</v>
      </c>
      <c r="O21" s="24">
        <f>L21+I21+'Ind Produção - 1'!I19</f>
        <v>1704465.825660001</v>
      </c>
      <c r="P21" s="29">
        <f t="shared" si="6"/>
        <v>0.19838909695890328</v>
      </c>
    </row>
    <row r="22" spans="1:16" x14ac:dyDescent="0.25">
      <c r="A22" s="18" t="s">
        <v>33</v>
      </c>
      <c r="B22" s="20">
        <v>0</v>
      </c>
      <c r="C22" s="39">
        <v>0</v>
      </c>
      <c r="D22" s="29" t="e">
        <f>B22/C22-1</f>
        <v>#DIV/0!</v>
      </c>
      <c r="E22" s="20">
        <v>483283.72079678299</v>
      </c>
      <c r="F22" s="39">
        <v>353106.83809590299</v>
      </c>
      <c r="G22" s="29">
        <f>E22/F22-1</f>
        <v>0.36866146065832983</v>
      </c>
      <c r="H22" s="20">
        <f>B22+E22</f>
        <v>483283.72079678299</v>
      </c>
      <c r="I22" s="23">
        <f>C22+F22</f>
        <v>353106.83809590299</v>
      </c>
      <c r="J22" s="29">
        <f>H22/I22-1</f>
        <v>0.36866146065832983</v>
      </c>
      <c r="K22" s="22">
        <v>71805.253426767493</v>
      </c>
      <c r="L22" s="41">
        <v>67222.90883</v>
      </c>
      <c r="M22" s="29">
        <f>K22/L22-1</f>
        <v>6.8166413452232177E-2</v>
      </c>
      <c r="N22" s="21">
        <f>K22+H22+'Ind Produção - 1'!H20</f>
        <v>904348.27993410011</v>
      </c>
      <c r="O22" s="24">
        <f>L22+I22+'Ind Produção - 1'!I20</f>
        <v>649794.66188102204</v>
      </c>
      <c r="P22" s="29">
        <f>N22/O22-1</f>
        <v>0.39174470488292057</v>
      </c>
    </row>
    <row r="23" spans="1:16" x14ac:dyDescent="0.25">
      <c r="A23" s="18" t="s">
        <v>30</v>
      </c>
      <c r="B23" s="20">
        <v>0</v>
      </c>
      <c r="C23" s="39">
        <v>0</v>
      </c>
      <c r="D23" s="29" t="e">
        <f t="shared" si="0"/>
        <v>#DIV/0!</v>
      </c>
      <c r="E23" s="20">
        <v>0</v>
      </c>
      <c r="F23" s="39">
        <v>0</v>
      </c>
      <c r="G23" s="29" t="e">
        <f t="shared" si="1"/>
        <v>#DIV/0!</v>
      </c>
      <c r="H23" s="20">
        <f>B23+E23</f>
        <v>0</v>
      </c>
      <c r="I23" s="23">
        <f>C23+F23</f>
        <v>0</v>
      </c>
      <c r="J23" s="29" t="e">
        <f t="shared" si="4"/>
        <v>#DIV/0!</v>
      </c>
      <c r="K23" s="22">
        <v>88242</v>
      </c>
      <c r="L23" s="41">
        <v>79412</v>
      </c>
      <c r="M23" s="29">
        <f t="shared" si="5"/>
        <v>0.11119226313403519</v>
      </c>
      <c r="N23" s="21">
        <f>K23+H23+'Ind Produção - 1'!H21</f>
        <v>116457</v>
      </c>
      <c r="O23" s="24">
        <f>L23+I23+'Ind Produção - 1'!I21</f>
        <v>114950</v>
      </c>
      <c r="P23" s="29">
        <f t="shared" si="6"/>
        <v>1.3110047846889961E-2</v>
      </c>
    </row>
    <row r="24" spans="1:16" x14ac:dyDescent="0.25">
      <c r="A24" s="18" t="s">
        <v>17</v>
      </c>
      <c r="B24" s="20">
        <v>0</v>
      </c>
      <c r="C24" s="39">
        <v>0</v>
      </c>
      <c r="D24" s="29" t="e">
        <f t="shared" si="0"/>
        <v>#DIV/0!</v>
      </c>
      <c r="E24" s="20">
        <v>0</v>
      </c>
      <c r="F24" s="39">
        <v>0</v>
      </c>
      <c r="G24" s="29" t="e">
        <f t="shared" si="1"/>
        <v>#DIV/0!</v>
      </c>
      <c r="H24" s="20">
        <f t="shared" si="2"/>
        <v>0</v>
      </c>
      <c r="I24" s="23">
        <f t="shared" si="3"/>
        <v>0</v>
      </c>
      <c r="J24" s="29" t="e">
        <f t="shared" si="4"/>
        <v>#DIV/0!</v>
      </c>
      <c r="K24" s="22">
        <v>11869.381659999999</v>
      </c>
      <c r="L24" s="41">
        <v>10667.589529999999</v>
      </c>
      <c r="M24" s="29">
        <f t="shared" si="5"/>
        <v>0.11265826517042599</v>
      </c>
      <c r="N24" s="21">
        <f>K24+H24+'Ind Produção - 1'!H22</f>
        <v>601421.1303599989</v>
      </c>
      <c r="O24" s="24">
        <f>L24+I24+'Ind Produção - 1'!I22</f>
        <v>681573.38197999995</v>
      </c>
      <c r="P24" s="29">
        <f t="shared" si="6"/>
        <v>-0.11759885837553585</v>
      </c>
    </row>
    <row r="25" spans="1:16" x14ac:dyDescent="0.25">
      <c r="A25" s="18" t="s">
        <v>28</v>
      </c>
      <c r="B25" s="20">
        <v>709.62900000000002</v>
      </c>
      <c r="C25" s="39">
        <v>889.80499999999995</v>
      </c>
      <c r="D25" s="29">
        <f t="shared" si="0"/>
        <v>-0.20248930945544241</v>
      </c>
      <c r="E25" s="20">
        <v>66640.259000000005</v>
      </c>
      <c r="F25" s="39">
        <v>68939.289999999994</v>
      </c>
      <c r="G25" s="29">
        <f t="shared" si="1"/>
        <v>-3.3348631817937013E-2</v>
      </c>
      <c r="H25" s="20">
        <f t="shared" si="2"/>
        <v>67349.888000000006</v>
      </c>
      <c r="I25" s="23">
        <f t="shared" si="3"/>
        <v>69829.094999999987</v>
      </c>
      <c r="J25" s="29">
        <f t="shared" si="4"/>
        <v>-3.5503925691718896E-2</v>
      </c>
      <c r="K25" s="22">
        <v>2240018.0174099999</v>
      </c>
      <c r="L25" s="41">
        <v>2072937.64894001</v>
      </c>
      <c r="M25" s="29">
        <f t="shared" si="5"/>
        <v>8.0600768940361389E-2</v>
      </c>
      <c r="N25" s="21">
        <f>K25+H25+'Ind Produção - 1'!H23</f>
        <v>3206352.1864099996</v>
      </c>
      <c r="O25" s="24">
        <f>L25+I25+'Ind Produção - 1'!I23</f>
        <v>3325808.5819400102</v>
      </c>
      <c r="P25" s="29">
        <f t="shared" si="6"/>
        <v>-3.5918000867124267E-2</v>
      </c>
    </row>
    <row r="26" spans="1:16" x14ac:dyDescent="0.25">
      <c r="A26" s="18" t="s">
        <v>26</v>
      </c>
      <c r="B26" s="20">
        <v>32939</v>
      </c>
      <c r="C26" s="39">
        <v>11702</v>
      </c>
      <c r="D26" s="29">
        <f t="shared" si="0"/>
        <v>1.8148179798325073</v>
      </c>
      <c r="E26" s="20">
        <v>135951</v>
      </c>
      <c r="F26" s="39">
        <v>105724</v>
      </c>
      <c r="G26" s="29">
        <f t="shared" si="1"/>
        <v>0.2859048087473044</v>
      </c>
      <c r="H26" s="20">
        <f t="shared" si="2"/>
        <v>168890</v>
      </c>
      <c r="I26" s="23">
        <f t="shared" si="3"/>
        <v>117426</v>
      </c>
      <c r="J26" s="29">
        <f t="shared" si="4"/>
        <v>0.43826750464122077</v>
      </c>
      <c r="K26" s="22">
        <v>321018</v>
      </c>
      <c r="L26" s="41">
        <v>288935</v>
      </c>
      <c r="M26" s="29">
        <f t="shared" si="5"/>
        <v>0.11103881495838164</v>
      </c>
      <c r="N26" s="21">
        <f>K26+H26+'Ind Produção - 1'!H24</f>
        <v>1112187</v>
      </c>
      <c r="O26" s="24">
        <f>L26+I26+'Ind Produção - 1'!I24</f>
        <v>1042437</v>
      </c>
      <c r="P26" s="29">
        <f t="shared" si="6"/>
        <v>6.6910518333481939E-2</v>
      </c>
    </row>
    <row r="27" spans="1:16" ht="13.8" thickBot="1" x14ac:dyDescent="0.3">
      <c r="A27" s="18" t="s">
        <v>25</v>
      </c>
      <c r="B27" s="33">
        <v>154.6</v>
      </c>
      <c r="C27" s="40">
        <v>0</v>
      </c>
      <c r="D27" s="29" t="e">
        <f t="shared" si="0"/>
        <v>#DIV/0!</v>
      </c>
      <c r="E27" s="33">
        <v>463187.57452000002</v>
      </c>
      <c r="F27" s="40">
        <v>391230.17391000001</v>
      </c>
      <c r="G27" s="29">
        <f t="shared" si="1"/>
        <v>0.18392599908859109</v>
      </c>
      <c r="H27" s="20">
        <f t="shared" si="2"/>
        <v>463342.17452</v>
      </c>
      <c r="I27" s="23">
        <f t="shared" si="3"/>
        <v>391230.17391000001</v>
      </c>
      <c r="J27" s="29">
        <f t="shared" si="4"/>
        <v>0.18432116288297551</v>
      </c>
      <c r="K27" s="37">
        <v>1201715.1059399999</v>
      </c>
      <c r="L27" s="42">
        <v>1127586.0404099999</v>
      </c>
      <c r="M27" s="29">
        <f t="shared" si="5"/>
        <v>6.5741382806624671E-2</v>
      </c>
      <c r="N27" s="21">
        <f>K27+H27+'Ind Produção - 1'!H25</f>
        <v>3027296.4653700003</v>
      </c>
      <c r="O27" s="24">
        <f>L27+I27+'Ind Produção - 1'!I25</f>
        <v>2566996.0720999995</v>
      </c>
      <c r="P27" s="29">
        <f t="shared" si="6"/>
        <v>0.17931480233759767</v>
      </c>
    </row>
    <row r="28" spans="1:16" ht="23.25" customHeight="1" thickBot="1" x14ac:dyDescent="0.3">
      <c r="A28" s="13" t="s">
        <v>0</v>
      </c>
      <c r="B28" s="15">
        <f>SUM(B15:B27)</f>
        <v>182906.44530999998</v>
      </c>
      <c r="C28" s="30">
        <f>SUM(C15:C27)</f>
        <v>70122.262380000102</v>
      </c>
      <c r="D28" s="35">
        <f>B28/C28-1</f>
        <v>1.6083933846687692</v>
      </c>
      <c r="E28" s="15">
        <f>SUM(E15:E27)</f>
        <v>1272658.666886783</v>
      </c>
      <c r="F28" s="30">
        <f>SUM(F15:F27)</f>
        <v>1045476.5113959031</v>
      </c>
      <c r="G28" s="35">
        <f>E28/F28-1</f>
        <v>0.21730010479867223</v>
      </c>
      <c r="H28" s="15">
        <f>B28+E28</f>
        <v>1455565.1121967831</v>
      </c>
      <c r="I28" s="30">
        <f>C28+F28</f>
        <v>1115598.7737759033</v>
      </c>
      <c r="J28" s="35">
        <f>H28/I28-1</f>
        <v>0.30473889575032009</v>
      </c>
      <c r="K28" s="15">
        <f>SUM(K15:K27)</f>
        <v>6436185.3739567669</v>
      </c>
      <c r="L28" s="30">
        <f>SUM(L15:L27)</f>
        <v>5573426.7635700116</v>
      </c>
      <c r="M28" s="35">
        <f>K28/L28-1</f>
        <v>0.15479859106179816</v>
      </c>
      <c r="N28" s="15">
        <f>SUM(N15:N27)</f>
        <v>12764284.5988141</v>
      </c>
      <c r="O28" s="30">
        <f>L28+I28+'Ind Produção - 1'!I26</f>
        <v>11789053.903961033</v>
      </c>
      <c r="P28" s="35">
        <f>N28/O28-1</f>
        <v>8.2723406203562888E-2</v>
      </c>
    </row>
    <row r="29" spans="1:16" s="2" customFormat="1" ht="13.5" customHeight="1" x14ac:dyDescent="0.25">
      <c r="A29" s="49"/>
    </row>
    <row r="30" spans="1:16" x14ac:dyDescent="0.25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6"/>
    </row>
    <row r="31" spans="1:16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7"/>
    </row>
    <row r="33" spans="2:16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12" customHeigh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</sheetData>
  <mergeCells count="11">
    <mergeCell ref="B11:P11"/>
    <mergeCell ref="A6:P6"/>
    <mergeCell ref="A1:P1"/>
    <mergeCell ref="A10:P10"/>
    <mergeCell ref="B12:J12"/>
    <mergeCell ref="A3:P3"/>
    <mergeCell ref="B13:D13"/>
    <mergeCell ref="E13:G13"/>
    <mergeCell ref="H13:J13"/>
    <mergeCell ref="K12:M13"/>
    <mergeCell ref="N12:P13"/>
  </mergeCells>
  <phoneticPr fontId="0" type="noConversion"/>
  <printOptions horizontalCentered="1"/>
  <pageMargins left="0.15748031496062992" right="0.47244094488188981" top="1.2598425196850394" bottom="0.23622047244094491" header="0.31496062992125984" footer="0.11811023622047245"/>
  <pageSetup paperSize="9" scale="70" orientation="landscape" horizontalDpi="4294967294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zoomScaleNormal="100" workbookViewId="0">
      <selection activeCell="G20" sqref="G20"/>
    </sheetView>
  </sheetViews>
  <sheetFormatPr defaultRowHeight="13.2" x14ac:dyDescent="0.25"/>
  <cols>
    <col min="1" max="1" width="33.5546875" customWidth="1"/>
    <col min="2" max="3" width="12.33203125" customWidth="1"/>
    <col min="4" max="4" width="7.88671875" bestFit="1" customWidth="1"/>
    <col min="5" max="5" width="11.6640625" customWidth="1"/>
    <col min="6" max="6" width="11.33203125" customWidth="1"/>
    <col min="7" max="7" width="7.88671875" bestFit="1" customWidth="1"/>
  </cols>
  <sheetData>
    <row r="1" spans="1:10" ht="24" customHeight="1" x14ac:dyDescent="0.25">
      <c r="A1" s="73" t="s">
        <v>35</v>
      </c>
      <c r="B1" s="74"/>
      <c r="C1" s="74"/>
      <c r="D1" s="74"/>
      <c r="E1" s="74"/>
      <c r="F1" s="74"/>
      <c r="G1" s="74"/>
    </row>
    <row r="3" spans="1:10" ht="16.2" thickBot="1" x14ac:dyDescent="0.3">
      <c r="A3" s="50" t="s">
        <v>10</v>
      </c>
      <c r="B3" s="50"/>
      <c r="C3" s="50"/>
      <c r="D3" s="50"/>
      <c r="E3" s="50"/>
      <c r="F3" s="50"/>
      <c r="G3" s="50"/>
    </row>
    <row r="4" spans="1:10" ht="20.100000000000001" customHeight="1" thickBot="1" x14ac:dyDescent="0.3">
      <c r="A4" s="8"/>
      <c r="B4" s="62" t="s">
        <v>20</v>
      </c>
      <c r="C4" s="63"/>
      <c r="D4" s="63"/>
      <c r="E4" s="63"/>
      <c r="F4" s="63"/>
      <c r="G4" s="64"/>
    </row>
    <row r="5" spans="1:10" ht="20.100000000000001" customHeight="1" thickBot="1" x14ac:dyDescent="0.3">
      <c r="A5" s="7" t="s">
        <v>6</v>
      </c>
      <c r="B5" s="79" t="s">
        <v>21</v>
      </c>
      <c r="C5" s="80"/>
      <c r="D5" s="81"/>
      <c r="E5" s="62" t="s">
        <v>18</v>
      </c>
      <c r="F5" s="63"/>
      <c r="G5" s="64"/>
    </row>
    <row r="6" spans="1:10" ht="20.100000000000001" customHeight="1" thickBot="1" x14ac:dyDescent="0.3">
      <c r="A6" s="9"/>
      <c r="B6" s="28">
        <v>2023</v>
      </c>
      <c r="C6" s="28">
        <v>2022</v>
      </c>
      <c r="D6" s="26" t="s">
        <v>19</v>
      </c>
      <c r="E6" s="28">
        <v>2023</v>
      </c>
      <c r="F6" s="28">
        <v>2022</v>
      </c>
      <c r="G6" s="26" t="s">
        <v>19</v>
      </c>
    </row>
    <row r="7" spans="1:10" ht="12" customHeight="1" x14ac:dyDescent="0.25">
      <c r="A7" s="18" t="s">
        <v>31</v>
      </c>
      <c r="B7" s="20">
        <v>248429</v>
      </c>
      <c r="C7" s="39">
        <v>220838.86456000002</v>
      </c>
      <c r="D7" s="27">
        <f>B7/C7-1</f>
        <v>0.12493333315660116</v>
      </c>
      <c r="E7" s="46">
        <v>290445</v>
      </c>
      <c r="F7" s="47">
        <v>255018.18963000007</v>
      </c>
      <c r="G7" s="27">
        <f>E7/F7-1</f>
        <v>0.13891875878108872</v>
      </c>
      <c r="I7" s="45"/>
      <c r="J7" s="45"/>
    </row>
    <row r="8" spans="1:10" x14ac:dyDescent="0.25">
      <c r="A8" s="18" t="s">
        <v>29</v>
      </c>
      <c r="B8" s="21"/>
      <c r="C8" s="43"/>
      <c r="D8" s="27" t="e">
        <f t="shared" ref="D8:D20" si="0">B8/C8-1</f>
        <v>#DIV/0!</v>
      </c>
      <c r="E8" s="21"/>
      <c r="F8" s="43"/>
      <c r="G8" s="27" t="e">
        <f t="shared" ref="G8:G20" si="1">E8/F8-1</f>
        <v>#DIV/0!</v>
      </c>
      <c r="I8" s="45"/>
      <c r="J8" s="45"/>
    </row>
    <row r="9" spans="1:10" x14ac:dyDescent="0.25">
      <c r="A9" s="18" t="s">
        <v>16</v>
      </c>
      <c r="B9" s="20">
        <v>226471</v>
      </c>
      <c r="C9" s="39">
        <v>156940</v>
      </c>
      <c r="D9" s="27">
        <f t="shared" si="0"/>
        <v>0.44304192685102595</v>
      </c>
      <c r="E9" s="20">
        <v>226756</v>
      </c>
      <c r="F9" s="39">
        <v>157225</v>
      </c>
      <c r="G9" s="27">
        <f t="shared" si="1"/>
        <v>0.44223882970265538</v>
      </c>
      <c r="I9" s="45"/>
      <c r="J9" s="45"/>
    </row>
    <row r="10" spans="1:10" x14ac:dyDescent="0.25">
      <c r="A10" s="18" t="s">
        <v>34</v>
      </c>
      <c r="B10" s="21">
        <v>208695.89234999998</v>
      </c>
      <c r="C10" s="43">
        <v>182490.21603000001</v>
      </c>
      <c r="D10" s="27">
        <f>B10/C10-1</f>
        <v>0.14360044549288031</v>
      </c>
      <c r="E10" s="21">
        <v>208695.89234999998</v>
      </c>
      <c r="F10" s="43">
        <v>182490.21603000001</v>
      </c>
      <c r="G10" s="27">
        <f>E10/F10-1</f>
        <v>0.14360044549288031</v>
      </c>
      <c r="I10" s="45"/>
      <c r="J10" s="45"/>
    </row>
    <row r="11" spans="1:10" x14ac:dyDescent="0.25">
      <c r="A11" s="18" t="s">
        <v>15</v>
      </c>
      <c r="B11" s="21"/>
      <c r="C11" s="43"/>
      <c r="D11" s="27" t="e">
        <f t="shared" si="0"/>
        <v>#DIV/0!</v>
      </c>
      <c r="E11" s="20"/>
      <c r="F11" s="39"/>
      <c r="G11" s="27" t="e">
        <f t="shared" si="1"/>
        <v>#DIV/0!</v>
      </c>
      <c r="I11" s="45"/>
      <c r="J11" s="45"/>
    </row>
    <row r="12" spans="1:10" ht="12" customHeight="1" x14ac:dyDescent="0.25">
      <c r="A12" s="18" t="s">
        <v>27</v>
      </c>
      <c r="B12" s="20">
        <v>1105619.8999999999</v>
      </c>
      <c r="C12" s="39">
        <v>1254915</v>
      </c>
      <c r="D12" s="27">
        <f t="shared" si="0"/>
        <v>-0.1189682966575426</v>
      </c>
      <c r="E12" s="20">
        <v>1106051</v>
      </c>
      <c r="F12" s="39">
        <v>1263202</v>
      </c>
      <c r="G12" s="27">
        <f t="shared" si="1"/>
        <v>-0.1244068644603159</v>
      </c>
      <c r="I12" s="45"/>
      <c r="J12" s="45"/>
    </row>
    <row r="13" spans="1:10" x14ac:dyDescent="0.25">
      <c r="A13" s="18" t="s">
        <v>32</v>
      </c>
      <c r="B13" s="20">
        <v>1359410.05299</v>
      </c>
      <c r="C13" s="39">
        <v>1133532.2751199999</v>
      </c>
      <c r="D13" s="27">
        <f t="shared" si="0"/>
        <v>0.19926894260340999</v>
      </c>
      <c r="E13" s="36">
        <v>1359410.05299</v>
      </c>
      <c r="F13" s="44">
        <v>1133532.2751199999</v>
      </c>
      <c r="G13" s="27">
        <f t="shared" si="1"/>
        <v>0.19926894260340999</v>
      </c>
      <c r="I13" s="45"/>
      <c r="J13" s="45"/>
    </row>
    <row r="14" spans="1:10" x14ac:dyDescent="0.25">
      <c r="A14" s="18" t="s">
        <v>33</v>
      </c>
      <c r="B14" s="20">
        <v>449277.92034000001</v>
      </c>
      <c r="C14" s="39">
        <v>376073.5111</v>
      </c>
      <c r="D14" s="27">
        <f>B14/C14-1</f>
        <v>0.19465452120219795</v>
      </c>
      <c r="E14" s="20">
        <v>522227.93780000001</v>
      </c>
      <c r="F14" s="39">
        <v>484952.46353000001</v>
      </c>
      <c r="G14" s="27">
        <f>E14/F14-1</f>
        <v>7.6864181694571654E-2</v>
      </c>
      <c r="I14" s="45"/>
      <c r="J14" s="45"/>
    </row>
    <row r="15" spans="1:10" x14ac:dyDescent="0.25">
      <c r="A15" s="18" t="s">
        <v>30</v>
      </c>
      <c r="B15" s="21">
        <v>98688</v>
      </c>
      <c r="C15" s="43">
        <v>88188</v>
      </c>
      <c r="D15" s="27">
        <f>B15/C15-1</f>
        <v>0.11906381820655865</v>
      </c>
      <c r="E15" s="21">
        <v>104758</v>
      </c>
      <c r="F15" s="43">
        <v>92231</v>
      </c>
      <c r="G15" s="27">
        <f>E15/F15-1</f>
        <v>0.13582201212173772</v>
      </c>
      <c r="I15" s="45"/>
      <c r="J15" s="45"/>
    </row>
    <row r="16" spans="1:10" x14ac:dyDescent="0.25">
      <c r="A16" s="18" t="s">
        <v>17</v>
      </c>
      <c r="B16" s="20">
        <v>129697.09668</v>
      </c>
      <c r="C16" s="39">
        <v>186057.17642</v>
      </c>
      <c r="D16" s="27">
        <f>B16/C16-1</f>
        <v>-0.30291806435229574</v>
      </c>
      <c r="E16" s="20">
        <v>130275.75288</v>
      </c>
      <c r="F16" s="39">
        <v>186717.46671000001</v>
      </c>
      <c r="G16" s="27">
        <f t="shared" si="1"/>
        <v>-0.30228405957147209</v>
      </c>
      <c r="I16" s="45"/>
      <c r="J16" s="45"/>
    </row>
    <row r="17" spans="1:10" x14ac:dyDescent="0.25">
      <c r="A17" s="18" t="s">
        <v>28</v>
      </c>
      <c r="B17" s="20">
        <v>2382532.1367500001</v>
      </c>
      <c r="C17" s="39">
        <v>2242695.8187500006</v>
      </c>
      <c r="D17" s="27">
        <f t="shared" si="0"/>
        <v>6.2351887773144155E-2</v>
      </c>
      <c r="E17" s="20">
        <v>2596082.9720200002</v>
      </c>
      <c r="F17" s="39">
        <v>2560136.5982800005</v>
      </c>
      <c r="G17" s="27">
        <f t="shared" si="1"/>
        <v>1.4040803043146255E-2</v>
      </c>
      <c r="I17" s="45"/>
      <c r="J17" s="45"/>
    </row>
    <row r="18" spans="1:10" x14ac:dyDescent="0.25">
      <c r="A18" s="18" t="s">
        <v>26</v>
      </c>
      <c r="B18" s="20">
        <v>665376</v>
      </c>
      <c r="C18" s="39">
        <v>613583</v>
      </c>
      <c r="D18" s="27">
        <f t="shared" si="0"/>
        <v>8.4410748016160886E-2</v>
      </c>
      <c r="E18" s="20">
        <v>851198</v>
      </c>
      <c r="F18" s="39">
        <v>827307</v>
      </c>
      <c r="G18" s="27">
        <f t="shared" si="1"/>
        <v>2.8878034393520213E-2</v>
      </c>
      <c r="I18" s="45"/>
      <c r="J18" s="45"/>
    </row>
    <row r="19" spans="1:10" ht="13.8" thickBot="1" x14ac:dyDescent="0.3">
      <c r="A19" s="18" t="s">
        <v>25</v>
      </c>
      <c r="B19" s="33">
        <v>1942424.2154399999</v>
      </c>
      <c r="C19" s="40">
        <v>1847611.0763399927</v>
      </c>
      <c r="D19" s="27">
        <f t="shared" si="0"/>
        <v>5.1316611117003363E-2</v>
      </c>
      <c r="E19" s="33">
        <v>2314502.7918699998</v>
      </c>
      <c r="F19" s="40">
        <v>2150413.4463799926</v>
      </c>
      <c r="G19" s="27">
        <f t="shared" si="1"/>
        <v>7.6305952125734322E-2</v>
      </c>
      <c r="I19" s="45"/>
      <c r="J19" s="45"/>
    </row>
    <row r="20" spans="1:10" ht="20.100000000000001" customHeight="1" thickBot="1" x14ac:dyDescent="0.3">
      <c r="A20" s="13" t="s">
        <v>0</v>
      </c>
      <c r="B20" s="15">
        <f>SUM(B7:B19)</f>
        <v>8816621.2145499997</v>
      </c>
      <c r="C20" s="30">
        <f>SUM(C7:C19)</f>
        <v>8302924.9383199932</v>
      </c>
      <c r="D20" s="35">
        <f t="shared" si="0"/>
        <v>6.186931473500068E-2</v>
      </c>
      <c r="E20" s="15">
        <f>SUM(E7:E19)</f>
        <v>9710403.3999099992</v>
      </c>
      <c r="F20" s="30">
        <f>SUM(F7:F19)</f>
        <v>9293225.6556799933</v>
      </c>
      <c r="G20" s="35">
        <f t="shared" si="1"/>
        <v>4.4890521298708297E-2</v>
      </c>
      <c r="I20" s="45"/>
      <c r="J20" s="45"/>
    </row>
    <row r="21" spans="1:10" x14ac:dyDescent="0.25">
      <c r="A21" s="77"/>
      <c r="B21" s="78"/>
      <c r="C21" s="78"/>
      <c r="F21" s="10"/>
    </row>
    <row r="22" spans="1:10" x14ac:dyDescent="0.25">
      <c r="A22" s="75"/>
      <c r="B22" s="76"/>
      <c r="C22" s="76"/>
      <c r="D22" s="25"/>
      <c r="E22" s="2" t="s">
        <v>8</v>
      </c>
      <c r="F22" s="10"/>
      <c r="G22" s="25"/>
    </row>
  </sheetData>
  <mergeCells count="7">
    <mergeCell ref="A3:G3"/>
    <mergeCell ref="A1:G1"/>
    <mergeCell ref="B4:G4"/>
    <mergeCell ref="A22:C22"/>
    <mergeCell ref="A21:C21"/>
    <mergeCell ref="B5:D5"/>
    <mergeCell ref="E5:G5"/>
  </mergeCells>
  <phoneticPr fontId="0" type="noConversion"/>
  <printOptions horizontalCentered="1"/>
  <pageMargins left="0.15748031496062992" right="0.47244094488188981" top="1.3385826771653544" bottom="0.23622047244094491" header="0.31496062992125984" footer="0.11811023622047245"/>
  <pageSetup paperSize="9" scale="80" orientation="landscape" horizontalDpi="4294967294" r:id="rId1"/>
  <headerFooter alignWithMargins="0">
    <oddHeader>&amp;C&amp;"Arial,Negrito"&amp;18ALF - Associação Portuguesa de Leasing, Factoring e Renting</oddHeader>
    <oddFooter>&amp;R2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6CE9A0686A9438AC53BA49FF4734F" ma:contentTypeVersion="14" ma:contentTypeDescription="Create a new document." ma:contentTypeScope="" ma:versionID="de19f76a8a2bfd6f86494a6ce553fe78">
  <xsd:schema xmlns:xsd="http://www.w3.org/2001/XMLSchema" xmlns:xs="http://www.w3.org/2001/XMLSchema" xmlns:p="http://schemas.microsoft.com/office/2006/metadata/properties" xmlns:ns2="02b43947-eade-4cad-8c29-0ac7bba0cfb6" xmlns:ns3="5caade65-2151-49a1-bae9-a94299d05e25" targetNamespace="http://schemas.microsoft.com/office/2006/metadata/properties" ma:root="true" ma:fieldsID="e82268189036e6fcfc3b34570ed70f42" ns2:_="" ns3:_="">
    <xsd:import namespace="02b43947-eade-4cad-8c29-0ac7bba0cfb6"/>
    <xsd:import namespace="5caade65-2151-49a1-bae9-a94299d05e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3947-eade-4cad-8c29-0ac7bba0c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0a2cdb3-a710-4f13-87d2-100b483fa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ade65-2151-49a1-bae9-a94299d05e2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5624c38-d850-44ce-875f-a88c83669bf6}" ma:internalName="TaxCatchAll" ma:showField="CatchAllData" ma:web="5caade65-2151-49a1-bae9-a94299d0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b43947-eade-4cad-8c29-0ac7bba0cfb6">
      <Terms xmlns="http://schemas.microsoft.com/office/infopath/2007/PartnerControls"/>
    </lcf76f155ced4ddcb4097134ff3c332f>
    <TaxCatchAll xmlns="5caade65-2151-49a1-bae9-a94299d05e25" xsi:nil="true"/>
  </documentManagement>
</p:properties>
</file>

<file path=customXml/itemProps1.xml><?xml version="1.0" encoding="utf-8"?>
<ds:datastoreItem xmlns:ds="http://schemas.openxmlformats.org/officeDocument/2006/customXml" ds:itemID="{03A99930-2E78-4699-99F4-0464A0506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43947-eade-4cad-8c29-0ac7bba0cfb6"/>
    <ds:schemaRef ds:uri="5caade65-2151-49a1-bae9-a94299d0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0BF1E2-5B94-4740-9529-377D516EBB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063223-0C44-4DC4-BA24-5F7314A35C2B}">
  <ds:schemaRefs>
    <ds:schemaRef ds:uri="http://schemas.microsoft.com/office/2006/metadata/properties"/>
    <ds:schemaRef ds:uri="http://schemas.microsoft.com/office/infopath/2007/PartnerControls"/>
    <ds:schemaRef ds:uri="02b43947-eade-4cad-8c29-0ac7bba0cfb6"/>
    <ds:schemaRef ds:uri="5caade65-2151-49a1-bae9-a94299d05e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Ind Produção - 1</vt:lpstr>
      <vt:lpstr>Ind Produção - 2</vt:lpstr>
      <vt:lpstr>Ind Econ-Financeiros</vt:lpstr>
      <vt:lpstr>'Ind Produção - 1'!Área_de_Impressão</vt:lpstr>
      <vt:lpstr>'Ind Produção - 2'!Área_de_Impressão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APEF</dc:creator>
  <cp:lastModifiedBy>Vania Monteiro</cp:lastModifiedBy>
  <cp:lastPrinted>2015-06-15T14:01:56Z</cp:lastPrinted>
  <dcterms:created xsi:type="dcterms:W3CDTF">1995-11-28T10:49:03Z</dcterms:created>
  <dcterms:modified xsi:type="dcterms:W3CDTF">2023-06-29T14:13:26Z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0x01010067D6CE9A0686A9438AC53BA49FF4734F</vt:lpwstr>
  </property>
  <property fmtid="{D5CDD505-2E9C-101B-9397-08002B2CF9AE}" pid="3" name="MediaServiceImageTags">
    <vt:lpwstr/>
  </property>
</Properties>
</file>