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0"/>
  </bookViews>
  <sheets>
    <sheet name="Prod. Mensal  " sheetId="1" r:id="rId1"/>
    <sheet name="Prod. Mensal Acumulada" sheetId="2" r:id="rId2"/>
    <sheet name="Frota  " sheetId="3" r:id="rId3"/>
    <sheet name="Folha1" sheetId="4" r:id="rId4"/>
  </sheet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<sst xmlns="http://schemas.openxmlformats.org/spreadsheetml/2006/main" count="107" uniqueCount="31">
  <si>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</si>
  <si>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</si>
  <si>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</si>
  <si>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</si>
  <si>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</si>
  <si>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</si>
  <si>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</si>
  <si>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</si>
  <si>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</si>
  <si>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</si>
  <si>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</si>
  <si>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</si>
  <si>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</si>
  <si>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</si>
  <si>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</si>
  <si>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</si>
  <si>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</si>
  <si>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</si>
  <si>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</si>
  <si>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</si>
  <si>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</si>
  <si>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</si>
  <si>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</si>
  <si>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</si>
  <si>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KINTO</t>
  </si>
  <si>
    <t>Quota Mercado 2023</t>
  </si>
  <si>
    <t>QUADRO  2  -   PRODUÇÃO ACUMULADA COM INVESTIMENTO  -  MAIO  2023-22</t>
  </si>
  <si>
    <t>TOTAL ACUM  MAI 2023</t>
  </si>
  <si>
    <t>TOTAL ACUM  MAI 2022</t>
  </si>
  <si>
    <t>QUADRO  1  -   PRODUÇÃO MENSAL COM INVESTIMENTO  -  MAIO  2023-22</t>
  </si>
  <si>
    <t>QUADRO  3  -  FROTA COM INVESTIMENTO  -  MAIO  2023-22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</si>
</sst>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8" zoomScaleNormal="68" zoomScalePageLayoutView="0" workbookViewId="0" topLeftCell="A1">
      <selection activeCell="O8" sqref="O8:P8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44682</v>
      </c>
      <c r="D7" s="60"/>
      <c r="E7" s="60"/>
      <c r="F7" s="60"/>
      <c r="G7" s="60"/>
      <c r="H7" s="60"/>
      <c r="I7" s="59">
        <v>45047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305</v>
      </c>
      <c r="D10" s="15">
        <v>98</v>
      </c>
      <c r="E10" s="22">
        <f aca="true" t="shared" si="0" ref="E10:E16">C10+D10</f>
        <v>403</v>
      </c>
      <c r="F10" s="15">
        <v>7526</v>
      </c>
      <c r="G10" s="16">
        <v>2029</v>
      </c>
      <c r="H10" s="17">
        <f aca="true" t="shared" si="1" ref="H10:H16">F10+G10</f>
        <v>9555</v>
      </c>
      <c r="I10" s="18">
        <v>424</v>
      </c>
      <c r="J10" s="15">
        <v>22</v>
      </c>
      <c r="K10" s="15">
        <f aca="true" t="shared" si="2" ref="K10:K16">I10+J10</f>
        <v>446</v>
      </c>
      <c r="L10" s="15">
        <v>11866</v>
      </c>
      <c r="M10" s="16">
        <v>509</v>
      </c>
      <c r="N10" s="17">
        <f aca="true" t="shared" si="3" ref="N10:N16">L10+M10</f>
        <v>12375</v>
      </c>
      <c r="O10" s="19">
        <f aca="true" t="shared" si="4" ref="O10:O15">(K10-E10)/E10</f>
        <v>0.10669975186104218</v>
      </c>
      <c r="P10" s="20">
        <f aca="true" t="shared" si="5" ref="P10:P15">(N10-H10)/H10</f>
        <v>0.29513343799058084</v>
      </c>
      <c r="Q10" s="19">
        <f aca="true" t="shared" si="6" ref="Q10:Q15">K10/$K$17</f>
        <v>0.15294924554183814</v>
      </c>
      <c r="R10" s="20">
        <f aca="true" t="shared" si="7" ref="R10:R15">N10/$N$17</f>
        <v>0.15384993900891125</v>
      </c>
    </row>
    <row r="11" spans="2:18" ht="27.75" customHeight="1">
      <c r="B11" s="28" t="s">
        <v>20</v>
      </c>
      <c r="C11" s="25">
        <v>221</v>
      </c>
      <c r="D11" s="22">
        <v>83</v>
      </c>
      <c r="E11" s="22">
        <f t="shared" si="0"/>
        <v>304</v>
      </c>
      <c r="F11" s="22">
        <v>5963</v>
      </c>
      <c r="G11" s="23">
        <v>1593</v>
      </c>
      <c r="H11" s="24">
        <f t="shared" si="1"/>
        <v>7556</v>
      </c>
      <c r="I11" s="25">
        <v>365</v>
      </c>
      <c r="J11" s="22">
        <v>90</v>
      </c>
      <c r="K11" s="22">
        <f t="shared" si="2"/>
        <v>455</v>
      </c>
      <c r="L11" s="22">
        <v>10666</v>
      </c>
      <c r="M11" s="23">
        <v>1693</v>
      </c>
      <c r="N11" s="24">
        <f t="shared" si="3"/>
        <v>12359</v>
      </c>
      <c r="O11" s="26">
        <f t="shared" si="4"/>
        <v>0.4967105263157895</v>
      </c>
      <c r="P11" s="27">
        <f t="shared" si="5"/>
        <v>0.6356537850714664</v>
      </c>
      <c r="Q11" s="26">
        <f t="shared" si="6"/>
        <v>0.15603566529492455</v>
      </c>
      <c r="R11" s="27">
        <f t="shared" si="7"/>
        <v>0.15365102191605126</v>
      </c>
    </row>
    <row r="12" spans="2:18" ht="27.75" customHeight="1">
      <c r="B12" s="21" t="s">
        <v>24</v>
      </c>
      <c r="C12" s="25">
        <v>103</v>
      </c>
      <c r="D12" s="22">
        <v>27</v>
      </c>
      <c r="E12" s="22">
        <f t="shared" si="0"/>
        <v>130</v>
      </c>
      <c r="F12" s="22">
        <v>2796</v>
      </c>
      <c r="G12" s="22">
        <v>569</v>
      </c>
      <c r="H12" s="24">
        <f t="shared" si="1"/>
        <v>3365</v>
      </c>
      <c r="I12" s="25">
        <v>271</v>
      </c>
      <c r="J12" s="22">
        <v>46</v>
      </c>
      <c r="K12" s="22">
        <f t="shared" si="2"/>
        <v>317</v>
      </c>
      <c r="L12" s="22">
        <v>6847</v>
      </c>
      <c r="M12" s="23">
        <v>953</v>
      </c>
      <c r="N12" s="24">
        <f t="shared" si="3"/>
        <v>7800</v>
      </c>
      <c r="O12" s="26">
        <f t="shared" si="4"/>
        <v>1.4384615384615385</v>
      </c>
      <c r="P12" s="27">
        <f t="shared" si="5"/>
        <v>1.3179791976225854</v>
      </c>
      <c r="Q12" s="26">
        <f t="shared" si="6"/>
        <v>0.10871056241426612</v>
      </c>
      <c r="R12" s="27">
        <f t="shared" si="7"/>
        <v>0.09697208276925316</v>
      </c>
    </row>
    <row r="13" spans="2:18" ht="27.75" customHeight="1">
      <c r="B13" s="21" t="s">
        <v>10</v>
      </c>
      <c r="C13" s="25">
        <v>940</v>
      </c>
      <c r="D13" s="22">
        <v>230</v>
      </c>
      <c r="E13" s="22">
        <f t="shared" si="0"/>
        <v>1170</v>
      </c>
      <c r="F13" s="22">
        <v>25393</v>
      </c>
      <c r="G13" s="22">
        <v>4098</v>
      </c>
      <c r="H13" s="24">
        <f t="shared" si="1"/>
        <v>29491</v>
      </c>
      <c r="I13" s="25">
        <v>1135</v>
      </c>
      <c r="J13" s="22">
        <v>197</v>
      </c>
      <c r="K13" s="22">
        <f t="shared" si="2"/>
        <v>1332</v>
      </c>
      <c r="L13" s="22">
        <v>33634</v>
      </c>
      <c r="M13" s="23">
        <v>4418</v>
      </c>
      <c r="N13" s="24">
        <f t="shared" si="3"/>
        <v>38052</v>
      </c>
      <c r="O13" s="26">
        <f t="shared" si="4"/>
        <v>0.13846153846153847</v>
      </c>
      <c r="P13" s="27">
        <f t="shared" si="5"/>
        <v>0.29029195347733205</v>
      </c>
      <c r="Q13" s="26">
        <f t="shared" si="6"/>
        <v>0.4567901234567901</v>
      </c>
      <c r="R13" s="27">
        <f t="shared" si="7"/>
        <v>0.4730745760943104</v>
      </c>
    </row>
    <row r="14" spans="2:18" ht="27.75" customHeight="1">
      <c r="B14" s="28" t="s">
        <v>23</v>
      </c>
      <c r="C14" s="25">
        <v>76</v>
      </c>
      <c r="D14" s="22">
        <v>14</v>
      </c>
      <c r="E14" s="22">
        <f t="shared" si="0"/>
        <v>90</v>
      </c>
      <c r="F14" s="22">
        <v>1106</v>
      </c>
      <c r="G14" s="22">
        <v>317</v>
      </c>
      <c r="H14" s="24">
        <f t="shared" si="1"/>
        <v>1423</v>
      </c>
      <c r="I14" s="25">
        <v>34</v>
      </c>
      <c r="J14" s="22">
        <v>9</v>
      </c>
      <c r="K14" s="22">
        <f t="shared" si="2"/>
        <v>43</v>
      </c>
      <c r="L14" s="22">
        <v>686</v>
      </c>
      <c r="M14" s="23">
        <v>172</v>
      </c>
      <c r="N14" s="24">
        <f t="shared" si="3"/>
        <v>858</v>
      </c>
      <c r="O14" s="26">
        <f>(K14-E14)/E14</f>
        <v>-0.5222222222222223</v>
      </c>
      <c r="P14" s="27">
        <f>(N14-H14)/H14</f>
        <v>-0.39704848910751933</v>
      </c>
      <c r="Q14" s="26">
        <f t="shared" si="6"/>
        <v>0.014746227709190672</v>
      </c>
      <c r="R14" s="27">
        <f t="shared" si="7"/>
        <v>0.010666929104617848</v>
      </c>
    </row>
    <row r="15" spans="2:18" ht="27.75" customHeight="1">
      <c r="B15" s="21" t="s">
        <v>11</v>
      </c>
      <c r="C15" s="25">
        <v>155</v>
      </c>
      <c r="D15" s="22">
        <v>28</v>
      </c>
      <c r="E15" s="22">
        <f t="shared" si="0"/>
        <v>183</v>
      </c>
      <c r="F15" s="22">
        <v>4915</v>
      </c>
      <c r="G15" s="22">
        <v>639</v>
      </c>
      <c r="H15" s="24">
        <f t="shared" si="1"/>
        <v>5554</v>
      </c>
      <c r="I15" s="25">
        <v>243</v>
      </c>
      <c r="J15" s="22">
        <v>11</v>
      </c>
      <c r="K15" s="22">
        <f t="shared" si="2"/>
        <v>254</v>
      </c>
      <c r="L15" s="22">
        <v>7147</v>
      </c>
      <c r="M15" s="23">
        <v>333</v>
      </c>
      <c r="N15" s="24">
        <f t="shared" si="3"/>
        <v>7480</v>
      </c>
      <c r="O15" s="26">
        <f t="shared" si="4"/>
        <v>0.3879781420765027</v>
      </c>
      <c r="P15" s="27">
        <f t="shared" si="5"/>
        <v>0.34677709758732445</v>
      </c>
      <c r="Q15" s="26">
        <f t="shared" si="6"/>
        <v>0.08710562414266118</v>
      </c>
      <c r="R15" s="27">
        <f t="shared" si="7"/>
        <v>0.09299374091205304</v>
      </c>
    </row>
    <row r="16" spans="2:18" ht="27.75" customHeight="1" thickBot="1">
      <c r="B16" s="5" t="s">
        <v>22</v>
      </c>
      <c r="C16" s="25">
        <v>22</v>
      </c>
      <c r="D16" s="15">
        <v>4</v>
      </c>
      <c r="E16" s="22">
        <f t="shared" si="0"/>
        <v>26</v>
      </c>
      <c r="F16" s="15">
        <v>458.154</v>
      </c>
      <c r="G16" s="16">
        <v>80.39</v>
      </c>
      <c r="H16" s="24">
        <f t="shared" si="1"/>
        <v>538.544</v>
      </c>
      <c r="I16" s="18">
        <v>60</v>
      </c>
      <c r="J16" s="15">
        <v>9</v>
      </c>
      <c r="K16" s="22">
        <f t="shared" si="2"/>
        <v>69</v>
      </c>
      <c r="L16" s="15">
        <v>1306.735</v>
      </c>
      <c r="M16" s="16">
        <v>204.786</v>
      </c>
      <c r="N16" s="24">
        <f t="shared" si="3"/>
        <v>1511.521</v>
      </c>
      <c r="O16" s="26">
        <f>(K16-E16)/E16</f>
        <v>1.6538461538461537</v>
      </c>
      <c r="P16" s="27">
        <f>(N16-H16)/H16</f>
        <v>1.8066806054844173</v>
      </c>
      <c r="Q16" s="26">
        <f>K16/$K$17</f>
        <v>0.023662551440329218</v>
      </c>
      <c r="R16" s="27">
        <f>N16/$N$17</f>
        <v>0.018791710194803114</v>
      </c>
    </row>
    <row r="17" spans="2:18" ht="34.5" customHeight="1" thickBot="1">
      <c r="B17" s="41" t="s">
        <v>19</v>
      </c>
      <c r="C17" s="40">
        <f>SUM(C10:C16)</f>
        <v>1822</v>
      </c>
      <c r="D17" s="31">
        <f aca="true" t="shared" si="8" ref="D17:N17">SUM(D10:D16)</f>
        <v>484</v>
      </c>
      <c r="E17" s="31">
        <f t="shared" si="8"/>
        <v>2306</v>
      </c>
      <c r="F17" s="31">
        <f t="shared" si="8"/>
        <v>48157.154</v>
      </c>
      <c r="G17" s="32">
        <f t="shared" si="8"/>
        <v>9325.39</v>
      </c>
      <c r="H17" s="33">
        <f t="shared" si="8"/>
        <v>57482.544</v>
      </c>
      <c r="I17" s="30">
        <f t="shared" si="8"/>
        <v>2532</v>
      </c>
      <c r="J17" s="31">
        <f t="shared" si="8"/>
        <v>384</v>
      </c>
      <c r="K17" s="31">
        <f t="shared" si="8"/>
        <v>2916</v>
      </c>
      <c r="L17" s="31">
        <f t="shared" si="8"/>
        <v>72152.735</v>
      </c>
      <c r="M17" s="32">
        <f t="shared" si="8"/>
        <v>8282.786</v>
      </c>
      <c r="N17" s="33">
        <f t="shared" si="8"/>
        <v>80435.521</v>
      </c>
      <c r="O17" s="34">
        <f>(K17-E17)/E17</f>
        <v>0.2645273200346921</v>
      </c>
      <c r="P17" s="35">
        <f>(N17-H17)/H17</f>
        <v>0.39930343027267534</v>
      </c>
      <c r="Q17" s="34">
        <f>SUM(Q10:Q16)</f>
        <v>1</v>
      </c>
      <c r="R17" s="35">
        <f>SUM(R10:R16)</f>
        <v>1.0000000000000002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9" zoomScaleNormal="69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28</v>
      </c>
      <c r="D7" s="60"/>
      <c r="E7" s="60"/>
      <c r="F7" s="60"/>
      <c r="G7" s="60"/>
      <c r="H7" s="60"/>
      <c r="I7" s="59" t="s">
        <v>27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1600</v>
      </c>
      <c r="D10" s="15">
        <v>338</v>
      </c>
      <c r="E10" s="15">
        <f aca="true" t="shared" si="0" ref="E10:E16">C10+D10</f>
        <v>1938</v>
      </c>
      <c r="F10" s="15">
        <v>38170</v>
      </c>
      <c r="G10" s="16">
        <v>7350</v>
      </c>
      <c r="H10" s="17">
        <f aca="true" t="shared" si="1" ref="H10:H16">F10+G10</f>
        <v>45520</v>
      </c>
      <c r="I10" s="18">
        <v>1920</v>
      </c>
      <c r="J10" s="15">
        <v>159</v>
      </c>
      <c r="K10" s="15">
        <f aca="true" t="shared" si="2" ref="K10:K15">I10+J10</f>
        <v>2079</v>
      </c>
      <c r="L10" s="15">
        <v>51579.30252000001</v>
      </c>
      <c r="M10" s="16">
        <v>4231.22587</v>
      </c>
      <c r="N10" s="17">
        <f aca="true" t="shared" si="3" ref="N10:N15">L10+M10</f>
        <v>55810.528390000014</v>
      </c>
      <c r="O10" s="19">
        <f aca="true" t="shared" si="4" ref="O10:O17">(K10-E10)/E10</f>
        <v>0.07275541795665634</v>
      </c>
      <c r="P10" s="20">
        <f aca="true" t="shared" si="5" ref="P10:P17">(N10-H10)/H10</f>
        <v>0.22606608941124812</v>
      </c>
      <c r="Q10" s="19">
        <f aca="true" t="shared" si="6" ref="Q10:Q15">K10/$K$17</f>
        <v>0.1628544571518095</v>
      </c>
      <c r="R10" s="20">
        <f aca="true" t="shared" si="7" ref="R10:R15">N10/$N$17</f>
        <v>0.16020343026166317</v>
      </c>
    </row>
    <row r="11" spans="2:18" ht="27.75" customHeight="1">
      <c r="B11" s="28" t="s">
        <v>16</v>
      </c>
      <c r="C11" s="25">
        <v>1242</v>
      </c>
      <c r="D11" s="22">
        <v>282</v>
      </c>
      <c r="E11" s="22">
        <f t="shared" si="0"/>
        <v>1524</v>
      </c>
      <c r="F11" s="22">
        <v>35409</v>
      </c>
      <c r="G11" s="23">
        <v>5618</v>
      </c>
      <c r="H11" s="24">
        <f t="shared" si="1"/>
        <v>41027</v>
      </c>
      <c r="I11" s="25">
        <v>1508</v>
      </c>
      <c r="J11" s="22">
        <v>258</v>
      </c>
      <c r="K11" s="22">
        <f t="shared" si="2"/>
        <v>1766</v>
      </c>
      <c r="L11" s="22">
        <v>43690.22919000001</v>
      </c>
      <c r="M11" s="23">
        <v>5234.066350000001</v>
      </c>
      <c r="N11" s="24">
        <f t="shared" si="3"/>
        <v>48924.295540000014</v>
      </c>
      <c r="O11" s="26">
        <f t="shared" si="4"/>
        <v>0.15879265091863518</v>
      </c>
      <c r="P11" s="27">
        <f t="shared" si="5"/>
        <v>0.19249020254954088</v>
      </c>
      <c r="Q11" s="26">
        <f t="shared" si="6"/>
        <v>0.1383362055459815</v>
      </c>
      <c r="R11" s="27">
        <f t="shared" si="7"/>
        <v>0.14043658418485347</v>
      </c>
    </row>
    <row r="12" spans="2:18" ht="27.75" customHeight="1">
      <c r="B12" s="21" t="s">
        <v>24</v>
      </c>
      <c r="C12" s="25">
        <v>763</v>
      </c>
      <c r="D12" s="22">
        <v>354</v>
      </c>
      <c r="E12" s="23">
        <f t="shared" si="0"/>
        <v>1117</v>
      </c>
      <c r="F12" s="22">
        <v>18015</v>
      </c>
      <c r="G12" s="22">
        <v>5550</v>
      </c>
      <c r="H12" s="24">
        <f t="shared" si="1"/>
        <v>23565</v>
      </c>
      <c r="I12" s="25">
        <v>1208</v>
      </c>
      <c r="J12" s="22">
        <v>143</v>
      </c>
      <c r="K12" s="22">
        <f t="shared" si="2"/>
        <v>1351</v>
      </c>
      <c r="L12" s="22">
        <v>30230</v>
      </c>
      <c r="M12" s="23">
        <v>3036</v>
      </c>
      <c r="N12" s="24">
        <f t="shared" si="3"/>
        <v>33266</v>
      </c>
      <c r="O12" s="26">
        <f t="shared" si="4"/>
        <v>0.20948970456580127</v>
      </c>
      <c r="P12" s="27">
        <f t="shared" si="5"/>
        <v>0.41166984935285383</v>
      </c>
      <c r="Q12" s="26">
        <f t="shared" si="6"/>
        <v>0.1058279805733981</v>
      </c>
      <c r="R12" s="27">
        <f t="shared" si="7"/>
        <v>0.09548964084058703</v>
      </c>
    </row>
    <row r="13" spans="2:18" ht="27.75" customHeight="1">
      <c r="B13" s="21" t="s">
        <v>10</v>
      </c>
      <c r="C13" s="25">
        <v>4188</v>
      </c>
      <c r="D13" s="22">
        <v>1359</v>
      </c>
      <c r="E13" s="22">
        <f t="shared" si="0"/>
        <v>5547</v>
      </c>
      <c r="F13" s="22">
        <v>106812</v>
      </c>
      <c r="G13" s="22">
        <v>22510</v>
      </c>
      <c r="H13" s="24">
        <f t="shared" si="1"/>
        <v>129322</v>
      </c>
      <c r="I13" s="25">
        <v>4881</v>
      </c>
      <c r="J13" s="22">
        <v>804</v>
      </c>
      <c r="K13" s="22">
        <f t="shared" si="2"/>
        <v>5685</v>
      </c>
      <c r="L13" s="22">
        <v>142139.44092</v>
      </c>
      <c r="M13" s="23">
        <v>18637.55169</v>
      </c>
      <c r="N13" s="24">
        <f t="shared" si="3"/>
        <v>160776.99261</v>
      </c>
      <c r="O13" s="26">
        <f t="shared" si="4"/>
        <v>0.024878312601406164</v>
      </c>
      <c r="P13" s="27">
        <f t="shared" si="5"/>
        <v>0.24323001971822264</v>
      </c>
      <c r="Q13" s="26">
        <f t="shared" si="6"/>
        <v>0.44532351558828137</v>
      </c>
      <c r="R13" s="27">
        <f t="shared" si="7"/>
        <v>0.46150836529064554</v>
      </c>
    </row>
    <row r="14" spans="2:18" ht="27.75" customHeight="1">
      <c r="B14" s="44" t="s">
        <v>23</v>
      </c>
      <c r="C14" s="25">
        <v>372</v>
      </c>
      <c r="D14" s="22">
        <v>26</v>
      </c>
      <c r="E14" s="22">
        <f t="shared" si="0"/>
        <v>398</v>
      </c>
      <c r="F14" s="22">
        <v>5772</v>
      </c>
      <c r="G14" s="22">
        <v>518</v>
      </c>
      <c r="H14" s="24">
        <f t="shared" si="1"/>
        <v>6290</v>
      </c>
      <c r="I14" s="25">
        <v>188</v>
      </c>
      <c r="J14" s="22">
        <v>45</v>
      </c>
      <c r="K14" s="22">
        <f t="shared" si="2"/>
        <v>233</v>
      </c>
      <c r="L14" s="22">
        <v>3683</v>
      </c>
      <c r="M14" s="23">
        <v>962.5</v>
      </c>
      <c r="N14" s="24">
        <f t="shared" si="3"/>
        <v>4645.5</v>
      </c>
      <c r="O14" s="26">
        <f>(K14-E14)/E14</f>
        <v>-0.41457286432160806</v>
      </c>
      <c r="P14" s="27">
        <f>(N14-H14)/H14</f>
        <v>-0.26144674085850556</v>
      </c>
      <c r="Q14" s="26">
        <f t="shared" si="6"/>
        <v>0.018251605827980574</v>
      </c>
      <c r="R14" s="27">
        <f t="shared" si="7"/>
        <v>0.01333485019313855</v>
      </c>
    </row>
    <row r="15" spans="2:18" ht="27.75" customHeight="1">
      <c r="B15" s="21" t="s">
        <v>11</v>
      </c>
      <c r="C15" s="25">
        <v>755</v>
      </c>
      <c r="D15" s="22">
        <v>125</v>
      </c>
      <c r="E15" s="22">
        <f t="shared" si="0"/>
        <v>880</v>
      </c>
      <c r="F15" s="22">
        <v>23377</v>
      </c>
      <c r="G15" s="22">
        <v>2569</v>
      </c>
      <c r="H15" s="24">
        <f t="shared" si="1"/>
        <v>25946</v>
      </c>
      <c r="I15" s="25">
        <v>1227</v>
      </c>
      <c r="J15" s="22">
        <v>95</v>
      </c>
      <c r="K15" s="22">
        <f t="shared" si="2"/>
        <v>1322</v>
      </c>
      <c r="L15" s="22">
        <v>35583</v>
      </c>
      <c r="M15" s="23">
        <v>2116</v>
      </c>
      <c r="N15" s="24">
        <f t="shared" si="3"/>
        <v>37699</v>
      </c>
      <c r="O15" s="26">
        <f t="shared" si="4"/>
        <v>0.5022727272727273</v>
      </c>
      <c r="P15" s="27">
        <f t="shared" si="5"/>
        <v>0.45297926462653204</v>
      </c>
      <c r="Q15" s="26">
        <f t="shared" si="6"/>
        <v>0.1035563214789284</v>
      </c>
      <c r="R15" s="27">
        <f t="shared" si="7"/>
        <v>0.10821451241656016</v>
      </c>
    </row>
    <row r="16" spans="2:18" ht="27.75" customHeight="1" thickBot="1">
      <c r="B16" s="5" t="s">
        <v>22</v>
      </c>
      <c r="C16" s="18">
        <v>128</v>
      </c>
      <c r="D16" s="15">
        <v>16</v>
      </c>
      <c r="E16" s="22">
        <f t="shared" si="0"/>
        <v>144</v>
      </c>
      <c r="F16" s="15">
        <v>2789.092</v>
      </c>
      <c r="G16" s="16">
        <v>321.981</v>
      </c>
      <c r="H16" s="24">
        <f t="shared" si="1"/>
        <v>3111.0730000000003</v>
      </c>
      <c r="I16" s="18">
        <v>297</v>
      </c>
      <c r="J16" s="15">
        <v>33</v>
      </c>
      <c r="K16" s="22">
        <f>I16+J16</f>
        <v>330</v>
      </c>
      <c r="L16" s="22">
        <v>6632.722000000001</v>
      </c>
      <c r="M16" s="23">
        <v>617.8290000000001</v>
      </c>
      <c r="N16" s="24">
        <f>L16+M16</f>
        <v>7250.551</v>
      </c>
      <c r="O16" s="26">
        <f>(K16-E16)/E16</f>
        <v>1.2916666666666667</v>
      </c>
      <c r="P16" s="27">
        <f>(N16-H16)/H16</f>
        <v>1.3305627993942926</v>
      </c>
      <c r="Q16" s="26">
        <f>K16/$K$17</f>
        <v>0.025849913833620553</v>
      </c>
      <c r="R16" s="27">
        <f>N16/$N$17</f>
        <v>0.02081261681255213</v>
      </c>
    </row>
    <row r="17" spans="2:18" ht="36.75" customHeight="1" thickBot="1">
      <c r="B17" s="42" t="s">
        <v>15</v>
      </c>
      <c r="C17" s="30">
        <f aca="true" t="shared" si="8" ref="C17:H17">SUM(C10:C16)</f>
        <v>9048</v>
      </c>
      <c r="D17" s="31">
        <f t="shared" si="8"/>
        <v>2500</v>
      </c>
      <c r="E17" s="31">
        <f t="shared" si="8"/>
        <v>11548</v>
      </c>
      <c r="F17" s="31">
        <f t="shared" si="8"/>
        <v>230344.092</v>
      </c>
      <c r="G17" s="32">
        <f t="shared" si="8"/>
        <v>44436.981</v>
      </c>
      <c r="H17" s="33">
        <f t="shared" si="8"/>
        <v>274781.073</v>
      </c>
      <c r="I17" s="30">
        <f aca="true" t="shared" si="9" ref="I17:N17">SUM(I10:I16)</f>
        <v>11229</v>
      </c>
      <c r="J17" s="31">
        <f t="shared" si="9"/>
        <v>1537</v>
      </c>
      <c r="K17" s="31">
        <f t="shared" si="9"/>
        <v>12766</v>
      </c>
      <c r="L17" s="31">
        <f t="shared" si="9"/>
        <v>313537.69463000004</v>
      </c>
      <c r="M17" s="32">
        <f t="shared" si="9"/>
        <v>34835.17291</v>
      </c>
      <c r="N17" s="33">
        <f t="shared" si="9"/>
        <v>348372.86754</v>
      </c>
      <c r="O17" s="34">
        <f t="shared" si="4"/>
        <v>0.1054728091444406</v>
      </c>
      <c r="P17" s="35">
        <f t="shared" si="5"/>
        <v>0.26781973640520734</v>
      </c>
      <c r="Q17" s="34">
        <f>SUM(Q10:Q16)</f>
        <v>1</v>
      </c>
      <c r="R17" s="35">
        <f>SUM(R10:R16)</f>
        <v>0.9999999999999999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Q6:R6"/>
    <mergeCell ref="O7:R7"/>
    <mergeCell ref="I7:N7"/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1">
      <selection activeCell="J13" sqref="J13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30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44682</v>
      </c>
      <c r="D7" s="60"/>
      <c r="E7" s="60"/>
      <c r="F7" s="60"/>
      <c r="G7" s="60"/>
      <c r="H7" s="60"/>
      <c r="I7" s="59">
        <v>45047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15821</v>
      </c>
      <c r="D10" s="14">
        <v>3458</v>
      </c>
      <c r="E10" s="15">
        <f aca="true" t="shared" si="0" ref="E10:E16">C10+D10</f>
        <v>19279</v>
      </c>
      <c r="F10" s="15">
        <v>273014</v>
      </c>
      <c r="G10" s="16">
        <v>37040</v>
      </c>
      <c r="H10" s="17">
        <f aca="true" t="shared" si="1" ref="H10:H16">F10+G10</f>
        <v>310054</v>
      </c>
      <c r="I10" s="13">
        <v>16407</v>
      </c>
      <c r="J10" s="14">
        <v>3300</v>
      </c>
      <c r="K10" s="14">
        <f aca="true" t="shared" si="2" ref="K10:K15">I10+J10</f>
        <v>19707</v>
      </c>
      <c r="L10" s="15">
        <v>301923.89267592743</v>
      </c>
      <c r="M10" s="16">
        <v>35840.99760538466</v>
      </c>
      <c r="N10" s="17">
        <f aca="true" t="shared" si="3" ref="N10:N15">L10+M10</f>
        <v>337764.8902813121</v>
      </c>
      <c r="O10" s="19">
        <f aca="true" t="shared" si="4" ref="O10:O17">(K10-E10)/E10</f>
        <v>0.022200321593443643</v>
      </c>
      <c r="P10" s="20">
        <f aca="true" t="shared" si="5" ref="P10:P17">(N10-H10)/H10</f>
        <v>0.08937440020548713</v>
      </c>
      <c r="Q10" s="19">
        <f aca="true" t="shared" si="6" ref="Q10:Q15">K10/$K$17</f>
        <v>0.15295478182580213</v>
      </c>
      <c r="R10" s="20">
        <f aca="true" t="shared" si="7" ref="R10:R15">N10/$N$17</f>
        <v>0.15185754598017948</v>
      </c>
    </row>
    <row r="11" spans="2:18" ht="27.75" customHeight="1">
      <c r="B11" s="28" t="s">
        <v>18</v>
      </c>
      <c r="C11" s="25">
        <v>12758</v>
      </c>
      <c r="D11" s="22">
        <v>2858</v>
      </c>
      <c r="E11" s="22">
        <f t="shared" si="0"/>
        <v>15616</v>
      </c>
      <c r="F11" s="39">
        <v>241330</v>
      </c>
      <c r="G11" s="39">
        <v>26964</v>
      </c>
      <c r="H11" s="24">
        <f t="shared" si="1"/>
        <v>268294</v>
      </c>
      <c r="I11" s="25">
        <v>13923</v>
      </c>
      <c r="J11" s="22">
        <v>2887</v>
      </c>
      <c r="K11" s="22">
        <f t="shared" si="2"/>
        <v>16810</v>
      </c>
      <c r="L11" s="39">
        <v>269902.75661241193</v>
      </c>
      <c r="M11" s="39">
        <v>29023.344602794565</v>
      </c>
      <c r="N11" s="24">
        <f t="shared" si="3"/>
        <v>298926.1012152065</v>
      </c>
      <c r="O11" s="26">
        <f t="shared" si="4"/>
        <v>0.07646004098360656</v>
      </c>
      <c r="P11" s="27">
        <f t="shared" si="5"/>
        <v>0.11417363494974354</v>
      </c>
      <c r="Q11" s="26">
        <f t="shared" si="6"/>
        <v>0.13046987783486752</v>
      </c>
      <c r="R11" s="27">
        <f t="shared" si="7"/>
        <v>0.13439580449630759</v>
      </c>
    </row>
    <row r="12" spans="2:18" ht="27.75" customHeight="1">
      <c r="B12" s="21" t="s">
        <v>24</v>
      </c>
      <c r="C12" s="25">
        <v>7773</v>
      </c>
      <c r="D12" s="22">
        <v>3695</v>
      </c>
      <c r="E12" s="22">
        <f t="shared" si="0"/>
        <v>11468</v>
      </c>
      <c r="F12" s="22">
        <v>137824</v>
      </c>
      <c r="G12" s="22">
        <v>42191</v>
      </c>
      <c r="H12" s="24">
        <f t="shared" si="1"/>
        <v>180015</v>
      </c>
      <c r="I12" s="25">
        <v>8607</v>
      </c>
      <c r="J12" s="22">
        <v>3673</v>
      </c>
      <c r="K12" s="22">
        <f t="shared" si="2"/>
        <v>12280</v>
      </c>
      <c r="L12" s="22">
        <v>157883</v>
      </c>
      <c r="M12" s="22">
        <v>40272</v>
      </c>
      <c r="N12" s="24">
        <f t="shared" si="3"/>
        <v>198155</v>
      </c>
      <c r="O12" s="26">
        <f t="shared" si="4"/>
        <v>0.07080572026508546</v>
      </c>
      <c r="P12" s="27">
        <f t="shared" si="5"/>
        <v>0.100769380329417</v>
      </c>
      <c r="Q12" s="26">
        <f t="shared" si="6"/>
        <v>0.09531053538442433</v>
      </c>
      <c r="R12" s="27">
        <f t="shared" si="7"/>
        <v>0.0890895794368695</v>
      </c>
    </row>
    <row r="13" spans="2:18" ht="27.75" customHeight="1">
      <c r="B13" s="21" t="s">
        <v>10</v>
      </c>
      <c r="C13" s="25">
        <v>48716</v>
      </c>
      <c r="D13" s="22">
        <v>12817</v>
      </c>
      <c r="E13" s="22">
        <f t="shared" si="0"/>
        <v>61533</v>
      </c>
      <c r="F13" s="22">
        <v>855736</v>
      </c>
      <c r="G13" s="22">
        <v>139708</v>
      </c>
      <c r="H13" s="24">
        <f t="shared" si="1"/>
        <v>995444</v>
      </c>
      <c r="I13" s="25">
        <v>51290</v>
      </c>
      <c r="J13" s="22">
        <v>12755</v>
      </c>
      <c r="K13" s="22">
        <f t="shared" si="2"/>
        <v>64045</v>
      </c>
      <c r="L13" s="22">
        <v>958731.8327216824</v>
      </c>
      <c r="M13" s="22">
        <v>145658.89088141167</v>
      </c>
      <c r="N13" s="24">
        <f t="shared" si="3"/>
        <v>1104390.723603094</v>
      </c>
      <c r="O13" s="26">
        <f t="shared" si="4"/>
        <v>0.04082362309654982</v>
      </c>
      <c r="P13" s="27">
        <f t="shared" si="5"/>
        <v>0.1094453566479822</v>
      </c>
      <c r="Q13" s="26">
        <f t="shared" si="6"/>
        <v>0.4970816969621707</v>
      </c>
      <c r="R13" s="27">
        <f t="shared" si="7"/>
        <v>0.4965290055753306</v>
      </c>
    </row>
    <row r="14" spans="2:18" ht="27.75" customHeight="1">
      <c r="B14" s="28" t="s">
        <v>23</v>
      </c>
      <c r="C14" s="25">
        <v>788</v>
      </c>
      <c r="D14" s="22">
        <v>111</v>
      </c>
      <c r="E14" s="22">
        <f t="shared" si="0"/>
        <v>899</v>
      </c>
      <c r="F14" s="22">
        <v>11453</v>
      </c>
      <c r="G14" s="22">
        <v>1756</v>
      </c>
      <c r="H14" s="24">
        <f t="shared" si="1"/>
        <v>13209</v>
      </c>
      <c r="I14" s="25">
        <v>943</v>
      </c>
      <c r="J14" s="22">
        <v>183</v>
      </c>
      <c r="K14" s="22">
        <f t="shared" si="2"/>
        <v>1126</v>
      </c>
      <c r="L14" s="22">
        <v>15838.48990999999</v>
      </c>
      <c r="M14" s="22">
        <v>3153.682320000006</v>
      </c>
      <c r="N14" s="24">
        <f t="shared" si="3"/>
        <v>18992.172229999996</v>
      </c>
      <c r="O14" s="26">
        <f>(K14-E14)/E14</f>
        <v>0.2525027808676307</v>
      </c>
      <c r="P14" s="27">
        <f>(N14-H14)/H14</f>
        <v>0.4378205942917705</v>
      </c>
      <c r="Q14" s="26">
        <f t="shared" si="6"/>
        <v>0.008739386224988746</v>
      </c>
      <c r="R14" s="27">
        <f t="shared" si="7"/>
        <v>0.008538793553346075</v>
      </c>
    </row>
    <row r="15" spans="2:18" ht="27.75" customHeight="1">
      <c r="B15" s="21" t="s">
        <v>11</v>
      </c>
      <c r="C15" s="25">
        <v>11677</v>
      </c>
      <c r="D15" s="22">
        <v>2338</v>
      </c>
      <c r="E15" s="22">
        <f t="shared" si="0"/>
        <v>14015</v>
      </c>
      <c r="F15" s="22">
        <v>215469</v>
      </c>
      <c r="G15" s="22">
        <v>23048</v>
      </c>
      <c r="H15" s="24">
        <f t="shared" si="1"/>
        <v>238517</v>
      </c>
      <c r="I15" s="25">
        <v>11963</v>
      </c>
      <c r="J15" s="22">
        <v>2013</v>
      </c>
      <c r="K15" s="22">
        <f t="shared" si="2"/>
        <v>13976</v>
      </c>
      <c r="L15" s="22">
        <v>229203</v>
      </c>
      <c r="M15" s="22">
        <v>20157</v>
      </c>
      <c r="N15" s="24">
        <f t="shared" si="3"/>
        <v>249360</v>
      </c>
      <c r="O15" s="26">
        <f t="shared" si="4"/>
        <v>-0.0027827327863003924</v>
      </c>
      <c r="P15" s="27">
        <f t="shared" si="5"/>
        <v>0.04546007202840888</v>
      </c>
      <c r="Q15" s="26">
        <f t="shared" si="6"/>
        <v>0.10847394483165428</v>
      </c>
      <c r="R15" s="27">
        <f t="shared" si="7"/>
        <v>0.11211111265614179</v>
      </c>
    </row>
    <row r="16" spans="2:18" ht="27.75" customHeight="1" thickBot="1">
      <c r="B16" s="5" t="s">
        <v>22</v>
      </c>
      <c r="C16" s="18">
        <v>294</v>
      </c>
      <c r="D16" s="15">
        <v>26</v>
      </c>
      <c r="E16" s="22">
        <f t="shared" si="0"/>
        <v>320</v>
      </c>
      <c r="F16" s="15">
        <v>5257.666</v>
      </c>
      <c r="G16" s="16">
        <v>442.436</v>
      </c>
      <c r="H16" s="24">
        <f t="shared" si="1"/>
        <v>5700.102</v>
      </c>
      <c r="I16" s="18">
        <v>790</v>
      </c>
      <c r="J16" s="15">
        <v>108</v>
      </c>
      <c r="K16" s="22">
        <f>I16+J16</f>
        <v>898</v>
      </c>
      <c r="L16" s="22">
        <v>14846.976</v>
      </c>
      <c r="M16" s="22">
        <v>1786.108</v>
      </c>
      <c r="N16" s="24">
        <f>L16+M16</f>
        <v>16633.084</v>
      </c>
      <c r="O16" s="26">
        <f>(K16-E16)/E16</f>
        <v>1.80625</v>
      </c>
      <c r="P16" s="27">
        <f>(N16-H16)/H16</f>
        <v>1.9180326948535307</v>
      </c>
      <c r="Q16" s="26">
        <f>K16/$K$17</f>
        <v>0.006969776936092268</v>
      </c>
      <c r="R16" s="27">
        <f>N16/$N$17</f>
        <v>0.00747815830182495</v>
      </c>
    </row>
    <row r="17" spans="2:18" ht="33.75" customHeight="1" thickBot="1">
      <c r="B17" s="29" t="s">
        <v>15</v>
      </c>
      <c r="C17" s="30">
        <f aca="true" t="shared" si="8" ref="C17:H17">SUM(C10:C16)</f>
        <v>97827</v>
      </c>
      <c r="D17" s="31">
        <f t="shared" si="8"/>
        <v>25303</v>
      </c>
      <c r="E17" s="31">
        <f t="shared" si="8"/>
        <v>123130</v>
      </c>
      <c r="F17" s="31">
        <f t="shared" si="8"/>
        <v>1740083.666</v>
      </c>
      <c r="G17" s="32">
        <f t="shared" si="8"/>
        <v>271149.436</v>
      </c>
      <c r="H17" s="33">
        <f t="shared" si="8"/>
        <v>2011233.102</v>
      </c>
      <c r="I17" s="30">
        <f aca="true" t="shared" si="9" ref="I17:N17">SUM(I10:I16)</f>
        <v>103923</v>
      </c>
      <c r="J17" s="31">
        <f t="shared" si="9"/>
        <v>24919</v>
      </c>
      <c r="K17" s="31">
        <f t="shared" si="9"/>
        <v>128842</v>
      </c>
      <c r="L17" s="31">
        <f t="shared" si="9"/>
        <v>1948329.9479200218</v>
      </c>
      <c r="M17" s="32">
        <f t="shared" si="9"/>
        <v>275892.02340959094</v>
      </c>
      <c r="N17" s="33">
        <f t="shared" si="9"/>
        <v>2224221.9713296127</v>
      </c>
      <c r="O17" s="34">
        <f t="shared" si="4"/>
        <v>0.04638999431495168</v>
      </c>
      <c r="P17" s="35">
        <f t="shared" si="5"/>
        <v>0.1058996439138822</v>
      </c>
      <c r="Q17" s="34">
        <f>SUM(Q10:Q16)</f>
        <v>0.9999999999999999</v>
      </c>
      <c r="R17" s="35">
        <f>SUM(R10:R16)</f>
        <v>1</v>
      </c>
    </row>
    <row r="18" ht="16.5" customHeight="1">
      <c r="B18" s="43"/>
    </row>
    <row r="19" ht="17.25" customHeight="1">
      <c r="B19" s="43"/>
    </row>
  </sheetData>
  <sheetProtection/>
  <mergeCells count="13"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Vania Monteiro</cp:lastModifiedBy>
  <cp:lastPrinted>2023-07-18T10:34:16Z</cp:lastPrinted>
  <dcterms:created xsi:type="dcterms:W3CDTF">2008-08-19T09:37:51Z</dcterms:created>
  <dcterms:modified xsi:type="dcterms:W3CDTF">2023-12-19T15:37:36Z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