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5" windowHeight="6240" activeTab="0"/>
  </bookViews>
  <sheets>
    <sheet name="Prod. Mensal  " sheetId="1" r:id="rId1"/>
    <sheet name="Prod. Mensal Acumulada" sheetId="2" r:id="rId2"/>
    <sheet name="Frota  " sheetId="3" r:id="rId3"/>
    <sheet name="Folha1" sheetId="4" r:id="rId4"/>
  </sheet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<sst xmlns="http://schemas.openxmlformats.org/spreadsheetml/2006/main" count="107" uniqueCount="31">
  <si>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</si>
  <si>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</si>
  <si>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</si>
  <si>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</si>
  <si>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</si>
  <si>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</si>
  <si>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</si>
  <si>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</si>
  <si>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</si>
  <si>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</si>
  <si>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</si>
  <si>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</si>
  <si>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</si>
  <si>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</si>
  <si>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</si>
  <si>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</si>
  <si>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</si>
  <si>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</si>
  <si>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</si>
  <si>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</si>
  <si>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</si>
  <si>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</si>
  <si>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</si>
  <si>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</si>
  <si>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KINTO</t>
  </si>
  <si>
    <t>Quota Mercado 2023</t>
  </si>
  <si>
    <t>QUADRO  1  -   PRODUÇÃO MENSAL COM INVESTIMENTO  - ABRIL  2023-22</t>
  </si>
  <si>
    <t>QUADRO  3  -  FROTA COM INVESTIMENTO  -  ABRIL  2023-22</t>
  </si>
  <si>
    <t>QUADRO  2  -   PRODUÇÃO ACUMULADA COM INVESTIMENTO  -  ABRIL  2023-22</t>
  </si>
  <si>
    <t>TOTAL ACUM  ABR 2022</t>
  </si>
  <si>
    <t>TOTAL ACUM  ABR 2023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</si>
</sst>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8" zoomScaleNormal="68" zoomScalePageLayoutView="0" workbookViewId="0" topLeftCell="A1">
      <selection activeCell="E12" sqref="E12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44652</v>
      </c>
      <c r="D7" s="60"/>
      <c r="E7" s="60"/>
      <c r="F7" s="60"/>
      <c r="G7" s="60"/>
      <c r="H7" s="60"/>
      <c r="I7" s="59">
        <v>45017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260</v>
      </c>
      <c r="D10" s="15">
        <v>19</v>
      </c>
      <c r="E10" s="22">
        <f aca="true" t="shared" si="0" ref="E10:E16">C10+D10</f>
        <v>279</v>
      </c>
      <c r="F10" s="15">
        <v>6577</v>
      </c>
      <c r="G10" s="16">
        <v>400</v>
      </c>
      <c r="H10" s="17">
        <f aca="true" t="shared" si="1" ref="H10:H16">F10+G10</f>
        <v>6977</v>
      </c>
      <c r="I10" s="18">
        <v>269</v>
      </c>
      <c r="J10" s="15">
        <v>31</v>
      </c>
      <c r="K10" s="15">
        <f aca="true" t="shared" si="2" ref="K10:K16">I10+J10</f>
        <v>300</v>
      </c>
      <c r="L10" s="15">
        <v>6915</v>
      </c>
      <c r="M10" s="16">
        <v>722</v>
      </c>
      <c r="N10" s="17">
        <f aca="true" t="shared" si="3" ref="N10:N16">L10+M10</f>
        <v>7637</v>
      </c>
      <c r="O10" s="19">
        <f aca="true" t="shared" si="4" ref="O10:O15">(K10-E10)/E10</f>
        <v>0.07526881720430108</v>
      </c>
      <c r="P10" s="20">
        <f aca="true" t="shared" si="5" ref="P10:P15">(N10-H10)/H10</f>
        <v>0.09459653146051311</v>
      </c>
      <c r="Q10" s="19">
        <f aca="true" t="shared" si="6" ref="Q10:Q15">K10/$K$17</f>
        <v>0.13280212483399734</v>
      </c>
      <c r="R10" s="20">
        <f aca="true" t="shared" si="7" ref="R10:R15">N10/$N$17</f>
        <v>0.1260082058946035</v>
      </c>
    </row>
    <row r="11" spans="2:18" ht="27.75" customHeight="1">
      <c r="B11" s="28" t="s">
        <v>20</v>
      </c>
      <c r="C11" s="25">
        <v>191</v>
      </c>
      <c r="D11" s="22">
        <v>50</v>
      </c>
      <c r="E11" s="22">
        <f t="shared" si="0"/>
        <v>241</v>
      </c>
      <c r="F11" s="22">
        <v>5845</v>
      </c>
      <c r="G11" s="23">
        <v>1038</v>
      </c>
      <c r="H11" s="24">
        <f t="shared" si="1"/>
        <v>6883</v>
      </c>
      <c r="I11" s="25">
        <v>373</v>
      </c>
      <c r="J11" s="22">
        <v>39</v>
      </c>
      <c r="K11" s="22">
        <f t="shared" si="2"/>
        <v>412</v>
      </c>
      <c r="L11" s="22">
        <v>10374</v>
      </c>
      <c r="M11" s="23">
        <v>785</v>
      </c>
      <c r="N11" s="24">
        <f t="shared" si="3"/>
        <v>11159</v>
      </c>
      <c r="O11" s="26">
        <f t="shared" si="4"/>
        <v>0.7095435684647303</v>
      </c>
      <c r="P11" s="27">
        <f t="shared" si="5"/>
        <v>0.6212407380502688</v>
      </c>
      <c r="Q11" s="26">
        <f t="shared" si="6"/>
        <v>0.18238158477202301</v>
      </c>
      <c r="R11" s="27">
        <f t="shared" si="7"/>
        <v>0.1841201479085872</v>
      </c>
    </row>
    <row r="12" spans="2:18" ht="27.75" customHeight="1">
      <c r="B12" s="21" t="s">
        <v>24</v>
      </c>
      <c r="C12" s="25">
        <v>136</v>
      </c>
      <c r="D12" s="22">
        <v>53</v>
      </c>
      <c r="E12" s="22">
        <f t="shared" si="0"/>
        <v>189</v>
      </c>
      <c r="F12" s="22">
        <v>3275</v>
      </c>
      <c r="G12" s="22">
        <v>1051</v>
      </c>
      <c r="H12" s="24">
        <f t="shared" si="1"/>
        <v>4326</v>
      </c>
      <c r="I12" s="25">
        <v>156</v>
      </c>
      <c r="J12" s="22">
        <v>11</v>
      </c>
      <c r="K12" s="22">
        <f t="shared" si="2"/>
        <v>167</v>
      </c>
      <c r="L12" s="22">
        <v>4287</v>
      </c>
      <c r="M12" s="23">
        <v>333</v>
      </c>
      <c r="N12" s="24">
        <f t="shared" si="3"/>
        <v>4620</v>
      </c>
      <c r="O12" s="26">
        <f t="shared" si="4"/>
        <v>-0.1164021164021164</v>
      </c>
      <c r="P12" s="27">
        <f t="shared" si="5"/>
        <v>0.06796116504854369</v>
      </c>
      <c r="Q12" s="26">
        <f t="shared" si="6"/>
        <v>0.07392651615759185</v>
      </c>
      <c r="R12" s="27">
        <f t="shared" si="7"/>
        <v>0.07622861218188662</v>
      </c>
    </row>
    <row r="13" spans="2:18" ht="27.75" customHeight="1">
      <c r="B13" s="21" t="s">
        <v>10</v>
      </c>
      <c r="C13" s="25">
        <v>795</v>
      </c>
      <c r="D13" s="22">
        <v>301</v>
      </c>
      <c r="E13" s="22">
        <f t="shared" si="0"/>
        <v>1096</v>
      </c>
      <c r="F13" s="22">
        <v>20696</v>
      </c>
      <c r="G13" s="22">
        <v>5217</v>
      </c>
      <c r="H13" s="24">
        <f t="shared" si="1"/>
        <v>25913</v>
      </c>
      <c r="I13" s="25">
        <v>889</v>
      </c>
      <c r="J13" s="22">
        <v>126</v>
      </c>
      <c r="K13" s="22">
        <f t="shared" si="2"/>
        <v>1015</v>
      </c>
      <c r="L13" s="22">
        <v>24876</v>
      </c>
      <c r="M13" s="23">
        <v>2576</v>
      </c>
      <c r="N13" s="24">
        <f t="shared" si="3"/>
        <v>27452</v>
      </c>
      <c r="O13" s="26">
        <f t="shared" si="4"/>
        <v>-0.0739051094890511</v>
      </c>
      <c r="P13" s="27">
        <f t="shared" si="5"/>
        <v>0.059391039246710145</v>
      </c>
      <c r="Q13" s="26">
        <f t="shared" si="6"/>
        <v>0.4493138556883577</v>
      </c>
      <c r="R13" s="27">
        <f t="shared" si="7"/>
        <v>0.452949753596786</v>
      </c>
    </row>
    <row r="14" spans="2:18" ht="27.75" customHeight="1">
      <c r="B14" s="28" t="s">
        <v>23</v>
      </c>
      <c r="C14" s="25">
        <v>107</v>
      </c>
      <c r="D14" s="22">
        <v>1</v>
      </c>
      <c r="E14" s="22">
        <f t="shared" si="0"/>
        <v>108</v>
      </c>
      <c r="F14" s="22">
        <v>1523</v>
      </c>
      <c r="G14" s="22">
        <v>14</v>
      </c>
      <c r="H14" s="24">
        <f t="shared" si="1"/>
        <v>1537</v>
      </c>
      <c r="I14" s="25">
        <v>28</v>
      </c>
      <c r="J14" s="22">
        <v>9</v>
      </c>
      <c r="K14" s="22">
        <f t="shared" si="2"/>
        <v>37</v>
      </c>
      <c r="L14" s="22">
        <v>524</v>
      </c>
      <c r="M14" s="23">
        <v>193</v>
      </c>
      <c r="N14" s="24">
        <f t="shared" si="3"/>
        <v>717</v>
      </c>
      <c r="O14" s="26">
        <f>(K14-E14)/E14</f>
        <v>-0.6574074074074074</v>
      </c>
      <c r="P14" s="27">
        <f>(N14-H14)/H14</f>
        <v>-0.5335068314899154</v>
      </c>
      <c r="Q14" s="26">
        <f t="shared" si="6"/>
        <v>0.01637892872952634</v>
      </c>
      <c r="R14" s="27">
        <f t="shared" si="7"/>
        <v>0.011830284617838248</v>
      </c>
    </row>
    <row r="15" spans="2:18" ht="27.75" customHeight="1">
      <c r="B15" s="21" t="s">
        <v>11</v>
      </c>
      <c r="C15" s="25">
        <v>140</v>
      </c>
      <c r="D15" s="22">
        <v>7</v>
      </c>
      <c r="E15" s="22">
        <f t="shared" si="0"/>
        <v>147</v>
      </c>
      <c r="F15" s="22">
        <v>4387</v>
      </c>
      <c r="G15" s="22">
        <v>130</v>
      </c>
      <c r="H15" s="24">
        <f t="shared" si="1"/>
        <v>4517</v>
      </c>
      <c r="I15" s="25">
        <v>253</v>
      </c>
      <c r="J15" s="22">
        <v>24</v>
      </c>
      <c r="K15" s="22">
        <f t="shared" si="2"/>
        <v>277</v>
      </c>
      <c r="L15" s="22">
        <v>7428</v>
      </c>
      <c r="M15" s="23">
        <v>463</v>
      </c>
      <c r="N15" s="24">
        <f t="shared" si="3"/>
        <v>7891</v>
      </c>
      <c r="O15" s="26">
        <f t="shared" si="4"/>
        <v>0.8843537414965986</v>
      </c>
      <c r="P15" s="27">
        <f t="shared" si="5"/>
        <v>0.7469559442107594</v>
      </c>
      <c r="Q15" s="26">
        <f t="shared" si="6"/>
        <v>0.12262062859672422</v>
      </c>
      <c r="R15" s="27">
        <f t="shared" si="7"/>
        <v>0.1301991295946466</v>
      </c>
    </row>
    <row r="16" spans="2:18" ht="27.75" customHeight="1" thickBot="1">
      <c r="B16" s="5" t="s">
        <v>22</v>
      </c>
      <c r="C16" s="25">
        <v>21</v>
      </c>
      <c r="D16" s="15">
        <v>1</v>
      </c>
      <c r="E16" s="22">
        <f t="shared" si="0"/>
        <v>22</v>
      </c>
      <c r="F16" s="15">
        <v>395.925</v>
      </c>
      <c r="G16" s="16">
        <v>14.894</v>
      </c>
      <c r="H16" s="24">
        <f t="shared" si="1"/>
        <v>410.819</v>
      </c>
      <c r="I16" s="18">
        <v>45</v>
      </c>
      <c r="J16" s="15">
        <v>6</v>
      </c>
      <c r="K16" s="22">
        <f t="shared" si="2"/>
        <v>51</v>
      </c>
      <c r="L16" s="15">
        <v>1024.042</v>
      </c>
      <c r="M16" s="16">
        <v>107.122</v>
      </c>
      <c r="N16" s="24">
        <f t="shared" si="3"/>
        <v>1131.164</v>
      </c>
      <c r="O16" s="26">
        <f>(K16-E16)/E16</f>
        <v>1.3181818181818181</v>
      </c>
      <c r="P16" s="27">
        <f>(N16-H16)/H16</f>
        <v>1.753436428208043</v>
      </c>
      <c r="Q16" s="26">
        <f>K16/$K$17</f>
        <v>0.02257636122177955</v>
      </c>
      <c r="R16" s="27">
        <f>N16/$N$17</f>
        <v>0.01866386620565186</v>
      </c>
    </row>
    <row r="17" spans="2:18" ht="34.5" customHeight="1" thickBot="1">
      <c r="B17" s="41" t="s">
        <v>19</v>
      </c>
      <c r="C17" s="40">
        <f>SUM(C10:C16)</f>
        <v>1650</v>
      </c>
      <c r="D17" s="31">
        <f aca="true" t="shared" si="8" ref="D17:N17">SUM(D10:D16)</f>
        <v>432</v>
      </c>
      <c r="E17" s="31">
        <f t="shared" si="8"/>
        <v>2082</v>
      </c>
      <c r="F17" s="31">
        <f t="shared" si="8"/>
        <v>42698.925</v>
      </c>
      <c r="G17" s="32">
        <f t="shared" si="8"/>
        <v>7864.894</v>
      </c>
      <c r="H17" s="33">
        <f t="shared" si="8"/>
        <v>50563.819</v>
      </c>
      <c r="I17" s="30">
        <f t="shared" si="8"/>
        <v>2013</v>
      </c>
      <c r="J17" s="31">
        <f t="shared" si="8"/>
        <v>246</v>
      </c>
      <c r="K17" s="31">
        <f t="shared" si="8"/>
        <v>2259</v>
      </c>
      <c r="L17" s="31">
        <f t="shared" si="8"/>
        <v>55428.042</v>
      </c>
      <c r="M17" s="32">
        <f t="shared" si="8"/>
        <v>5179.122</v>
      </c>
      <c r="N17" s="33">
        <f t="shared" si="8"/>
        <v>60607.164</v>
      </c>
      <c r="O17" s="34">
        <f>(K17-E17)/E17</f>
        <v>0.08501440922190202</v>
      </c>
      <c r="P17" s="35">
        <f>(N17-H17)/H17</f>
        <v>0.198627105282534</v>
      </c>
      <c r="Q17" s="34">
        <f>SUM(Q10:Q16)</f>
        <v>0.9999999999999999</v>
      </c>
      <c r="R17" s="35">
        <f>SUM(R10:R16)</f>
        <v>1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9" zoomScaleNormal="69" zoomScalePageLayoutView="0" workbookViewId="0" topLeftCell="A8">
      <selection activeCell="L15" sqref="L15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 t="s">
        <v>29</v>
      </c>
      <c r="D7" s="60"/>
      <c r="E7" s="60"/>
      <c r="F7" s="60"/>
      <c r="G7" s="60"/>
      <c r="H7" s="60"/>
      <c r="I7" s="59" t="s">
        <v>30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1295</v>
      </c>
      <c r="D10" s="15">
        <v>240</v>
      </c>
      <c r="E10" s="15">
        <f aca="true" t="shared" si="0" ref="E10:E16">C10+D10</f>
        <v>1535</v>
      </c>
      <c r="F10" s="15">
        <v>30644</v>
      </c>
      <c r="G10" s="16">
        <v>5321</v>
      </c>
      <c r="H10" s="17">
        <f aca="true" t="shared" si="1" ref="H10:H16">F10+G10</f>
        <v>35965</v>
      </c>
      <c r="I10" s="18">
        <v>1496</v>
      </c>
      <c r="J10" s="15">
        <v>137</v>
      </c>
      <c r="K10" s="15">
        <f aca="true" t="shared" si="2" ref="K10:K15">I10+J10</f>
        <v>1633</v>
      </c>
      <c r="L10" s="15">
        <v>39713.30252000001</v>
      </c>
      <c r="M10" s="16">
        <v>3722.2258699999998</v>
      </c>
      <c r="N10" s="17">
        <f aca="true" t="shared" si="3" ref="N10:N15">L10+M10</f>
        <v>43435.528390000014</v>
      </c>
      <c r="O10" s="19">
        <f aca="true" t="shared" si="4" ref="O10:O17">(K10-E10)/E10</f>
        <v>0.06384364820846905</v>
      </c>
      <c r="P10" s="20">
        <f aca="true" t="shared" si="5" ref="P10:P17">(N10-H10)/H10</f>
        <v>0.20771662421799011</v>
      </c>
      <c r="Q10" s="19">
        <f aca="true" t="shared" si="6" ref="Q10:Q15">K10/$K$17</f>
        <v>0.16578680203045684</v>
      </c>
      <c r="R10" s="20">
        <f aca="true" t="shared" si="7" ref="R10:R15">N10/$N$17</f>
        <v>0.1621105236231267</v>
      </c>
    </row>
    <row r="11" spans="2:18" ht="27.75" customHeight="1">
      <c r="B11" s="28" t="s">
        <v>16</v>
      </c>
      <c r="C11" s="25">
        <v>1021</v>
      </c>
      <c r="D11" s="22">
        <v>199</v>
      </c>
      <c r="E11" s="22">
        <f t="shared" si="0"/>
        <v>1220</v>
      </c>
      <c r="F11" s="22">
        <v>29446</v>
      </c>
      <c r="G11" s="23">
        <v>4025</v>
      </c>
      <c r="H11" s="24">
        <f t="shared" si="1"/>
        <v>33471</v>
      </c>
      <c r="I11" s="25">
        <v>1143</v>
      </c>
      <c r="J11" s="22">
        <v>168</v>
      </c>
      <c r="K11" s="22">
        <f t="shared" si="2"/>
        <v>1311</v>
      </c>
      <c r="L11" s="22">
        <v>33024.22919000001</v>
      </c>
      <c r="M11" s="23">
        <v>3541.0663500000005</v>
      </c>
      <c r="N11" s="24">
        <f t="shared" si="3"/>
        <v>36565.295540000014</v>
      </c>
      <c r="O11" s="26">
        <f t="shared" si="4"/>
        <v>0.07459016393442623</v>
      </c>
      <c r="P11" s="27">
        <f t="shared" si="5"/>
        <v>0.09244705984284944</v>
      </c>
      <c r="Q11" s="26">
        <f t="shared" si="6"/>
        <v>0.1330964467005076</v>
      </c>
      <c r="R11" s="27">
        <f t="shared" si="7"/>
        <v>0.13646937026299588</v>
      </c>
    </row>
    <row r="12" spans="2:18" ht="27.75" customHeight="1">
      <c r="B12" s="21" t="s">
        <v>24</v>
      </c>
      <c r="C12" s="25">
        <v>660</v>
      </c>
      <c r="D12" s="22">
        <v>327</v>
      </c>
      <c r="E12" s="23">
        <f t="shared" si="0"/>
        <v>987</v>
      </c>
      <c r="F12" s="22">
        <v>15219</v>
      </c>
      <c r="G12" s="22">
        <v>4981</v>
      </c>
      <c r="H12" s="24">
        <f t="shared" si="1"/>
        <v>20200</v>
      </c>
      <c r="I12" s="25">
        <v>937</v>
      </c>
      <c r="J12" s="22">
        <v>97</v>
      </c>
      <c r="K12" s="22">
        <f t="shared" si="2"/>
        <v>1034</v>
      </c>
      <c r="L12" s="22">
        <v>23383</v>
      </c>
      <c r="M12" s="23">
        <v>2083</v>
      </c>
      <c r="N12" s="24">
        <f t="shared" si="3"/>
        <v>25466</v>
      </c>
      <c r="O12" s="26">
        <f t="shared" si="4"/>
        <v>0.047619047619047616</v>
      </c>
      <c r="P12" s="27">
        <f t="shared" si="5"/>
        <v>0.2606930693069307</v>
      </c>
      <c r="Q12" s="26">
        <f t="shared" si="6"/>
        <v>0.1049746192893401</v>
      </c>
      <c r="R12" s="27">
        <f t="shared" si="7"/>
        <v>0.09504446584646563</v>
      </c>
    </row>
    <row r="13" spans="2:18" ht="27.75" customHeight="1">
      <c r="B13" s="21" t="s">
        <v>10</v>
      </c>
      <c r="C13" s="25">
        <v>3248</v>
      </c>
      <c r="D13" s="22">
        <v>1129</v>
      </c>
      <c r="E13" s="22">
        <f t="shared" si="0"/>
        <v>4377</v>
      </c>
      <c r="F13" s="22">
        <v>81419</v>
      </c>
      <c r="G13" s="22">
        <v>18412</v>
      </c>
      <c r="H13" s="24">
        <f t="shared" si="1"/>
        <v>99831</v>
      </c>
      <c r="I13" s="25">
        <v>3746</v>
      </c>
      <c r="J13" s="22">
        <v>607</v>
      </c>
      <c r="K13" s="22">
        <f t="shared" si="2"/>
        <v>4353</v>
      </c>
      <c r="L13" s="22">
        <v>108505.44092</v>
      </c>
      <c r="M13" s="23">
        <v>14219.55169</v>
      </c>
      <c r="N13" s="24">
        <f t="shared" si="3"/>
        <v>122724.99260999999</v>
      </c>
      <c r="O13" s="26">
        <f t="shared" si="4"/>
        <v>-0.0054832076764907475</v>
      </c>
      <c r="P13" s="27">
        <f t="shared" si="5"/>
        <v>0.2293274895573518</v>
      </c>
      <c r="Q13" s="26">
        <f t="shared" si="6"/>
        <v>0.44192893401015226</v>
      </c>
      <c r="R13" s="27">
        <f t="shared" si="7"/>
        <v>0.4580354735187658</v>
      </c>
    </row>
    <row r="14" spans="2:18" ht="27.75" customHeight="1">
      <c r="B14" s="44" t="s">
        <v>23</v>
      </c>
      <c r="C14" s="25">
        <v>296</v>
      </c>
      <c r="D14" s="22">
        <v>12</v>
      </c>
      <c r="E14" s="22">
        <f t="shared" si="0"/>
        <v>308</v>
      </c>
      <c r="F14" s="22">
        <v>4666</v>
      </c>
      <c r="G14" s="22">
        <v>201</v>
      </c>
      <c r="H14" s="24">
        <f t="shared" si="1"/>
        <v>4867</v>
      </c>
      <c r="I14" s="25">
        <v>154</v>
      </c>
      <c r="J14" s="22">
        <v>36</v>
      </c>
      <c r="K14" s="22">
        <f t="shared" si="2"/>
        <v>190</v>
      </c>
      <c r="L14" s="22">
        <v>2997.4</v>
      </c>
      <c r="M14" s="23">
        <v>790.5</v>
      </c>
      <c r="N14" s="24">
        <f t="shared" si="3"/>
        <v>3787.9</v>
      </c>
      <c r="O14" s="26">
        <f>(K14-E14)/E14</f>
        <v>-0.38311688311688313</v>
      </c>
      <c r="P14" s="27">
        <f>(N14-H14)/H14</f>
        <v>-0.2217176905691391</v>
      </c>
      <c r="Q14" s="26">
        <f t="shared" si="6"/>
        <v>0.019289340101522844</v>
      </c>
      <c r="R14" s="27">
        <f t="shared" si="7"/>
        <v>0.014137239149447386</v>
      </c>
    </row>
    <row r="15" spans="2:18" ht="27.75" customHeight="1">
      <c r="B15" s="21" t="s">
        <v>11</v>
      </c>
      <c r="C15" s="25">
        <v>600</v>
      </c>
      <c r="D15" s="22">
        <v>97</v>
      </c>
      <c r="E15" s="22">
        <f t="shared" si="0"/>
        <v>697</v>
      </c>
      <c r="F15" s="22">
        <v>18462</v>
      </c>
      <c r="G15" s="22">
        <v>1930</v>
      </c>
      <c r="H15" s="24">
        <f t="shared" si="1"/>
        <v>20392</v>
      </c>
      <c r="I15" s="25">
        <v>984</v>
      </c>
      <c r="J15" s="22">
        <v>84</v>
      </c>
      <c r="K15" s="22">
        <f t="shared" si="2"/>
        <v>1068</v>
      </c>
      <c r="L15" s="22">
        <v>28436</v>
      </c>
      <c r="M15" s="23">
        <v>1783</v>
      </c>
      <c r="N15" s="24">
        <f t="shared" si="3"/>
        <v>30219</v>
      </c>
      <c r="O15" s="26">
        <f t="shared" si="4"/>
        <v>0.5322812051649928</v>
      </c>
      <c r="P15" s="27">
        <f t="shared" si="5"/>
        <v>0.48190466849745</v>
      </c>
      <c r="Q15" s="26">
        <f t="shared" si="6"/>
        <v>0.10842639593908629</v>
      </c>
      <c r="R15" s="27">
        <f t="shared" si="7"/>
        <v>0.11278366109378563</v>
      </c>
    </row>
    <row r="16" spans="2:18" ht="27.75" customHeight="1" thickBot="1">
      <c r="B16" s="5" t="s">
        <v>22</v>
      </c>
      <c r="C16" s="18">
        <v>106</v>
      </c>
      <c r="D16" s="15">
        <v>12</v>
      </c>
      <c r="E16" s="22">
        <f t="shared" si="0"/>
        <v>118</v>
      </c>
      <c r="F16" s="15">
        <v>2330.938</v>
      </c>
      <c r="G16" s="16">
        <v>241.591</v>
      </c>
      <c r="H16" s="24">
        <f t="shared" si="1"/>
        <v>2572.529</v>
      </c>
      <c r="I16" s="18">
        <v>237</v>
      </c>
      <c r="J16" s="15">
        <v>24</v>
      </c>
      <c r="K16" s="22">
        <f>I16+J16</f>
        <v>261</v>
      </c>
      <c r="L16" s="22">
        <v>5325.987000000001</v>
      </c>
      <c r="M16" s="23">
        <v>413.04300000000006</v>
      </c>
      <c r="N16" s="24">
        <f>L16+M16</f>
        <v>5739.030000000001</v>
      </c>
      <c r="O16" s="26">
        <f>(K16-E16)/E16</f>
        <v>1.2118644067796611</v>
      </c>
      <c r="P16" s="27">
        <f>(N16-H16)/H16</f>
        <v>1.2308903028887141</v>
      </c>
      <c r="Q16" s="26">
        <f>K16/$K$17</f>
        <v>0.02649746192893401</v>
      </c>
      <c r="R16" s="27">
        <f>N16/$N$17</f>
        <v>0.021419266505412773</v>
      </c>
    </row>
    <row r="17" spans="2:18" ht="36.75" customHeight="1" thickBot="1">
      <c r="B17" s="42" t="s">
        <v>15</v>
      </c>
      <c r="C17" s="30">
        <f aca="true" t="shared" si="8" ref="C17:H17">SUM(C10:C16)</f>
        <v>7226</v>
      </c>
      <c r="D17" s="31">
        <f t="shared" si="8"/>
        <v>2016</v>
      </c>
      <c r="E17" s="31">
        <f t="shared" si="8"/>
        <v>9242</v>
      </c>
      <c r="F17" s="31">
        <f t="shared" si="8"/>
        <v>182186.938</v>
      </c>
      <c r="G17" s="32">
        <f t="shared" si="8"/>
        <v>35111.591</v>
      </c>
      <c r="H17" s="33">
        <f t="shared" si="8"/>
        <v>217298.529</v>
      </c>
      <c r="I17" s="30">
        <f aca="true" t="shared" si="9" ref="I17:N17">SUM(I10:I16)</f>
        <v>8697</v>
      </c>
      <c r="J17" s="31">
        <f t="shared" si="9"/>
        <v>1153</v>
      </c>
      <c r="K17" s="31">
        <f t="shared" si="9"/>
        <v>9850</v>
      </c>
      <c r="L17" s="31">
        <f t="shared" si="9"/>
        <v>241385.35963000002</v>
      </c>
      <c r="M17" s="32">
        <f t="shared" si="9"/>
        <v>26552.38691</v>
      </c>
      <c r="N17" s="33">
        <f t="shared" si="9"/>
        <v>267937.7465400001</v>
      </c>
      <c r="O17" s="34">
        <f t="shared" si="4"/>
        <v>0.06578662627136983</v>
      </c>
      <c r="P17" s="35">
        <f t="shared" si="5"/>
        <v>0.2330398543102888</v>
      </c>
      <c r="Q17" s="34">
        <f>SUM(Q10:Q16)</f>
        <v>1</v>
      </c>
      <c r="R17" s="35">
        <f>SUM(R10:R16)</f>
        <v>0.9999999999999999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Q6:R6"/>
    <mergeCell ref="O7:R7"/>
    <mergeCell ref="I7:N7"/>
    <mergeCell ref="F8:H8"/>
    <mergeCell ref="C8:E8"/>
    <mergeCell ref="I8:K8"/>
    <mergeCell ref="B2:R2"/>
    <mergeCell ref="B4:R4"/>
    <mergeCell ref="B5:R5"/>
    <mergeCell ref="L8:N8"/>
    <mergeCell ref="O8:P8"/>
    <mergeCell ref="Q8:R8"/>
    <mergeCell ref="C7:H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1">
      <selection activeCell="M17" sqref="M17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44652</v>
      </c>
      <c r="D7" s="60"/>
      <c r="E7" s="60"/>
      <c r="F7" s="60"/>
      <c r="G7" s="60"/>
      <c r="H7" s="60"/>
      <c r="I7" s="59">
        <v>45017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15748</v>
      </c>
      <c r="D10" s="14">
        <v>3401</v>
      </c>
      <c r="E10" s="15">
        <f aca="true" t="shared" si="0" ref="E10:E16">C10+D10</f>
        <v>19149</v>
      </c>
      <c r="F10" s="15">
        <v>272430</v>
      </c>
      <c r="G10" s="16">
        <v>35767</v>
      </c>
      <c r="H10" s="17">
        <f aca="true" t="shared" si="1" ref="H10:H16">F10+G10</f>
        <v>308197</v>
      </c>
      <c r="I10" s="13">
        <v>16404</v>
      </c>
      <c r="J10" s="14">
        <v>3333</v>
      </c>
      <c r="K10" s="14">
        <f aca="true" t="shared" si="2" ref="K10:K15">I10+J10</f>
        <v>19737</v>
      </c>
      <c r="L10" s="15">
        <v>298484</v>
      </c>
      <c r="M10" s="16">
        <v>36260</v>
      </c>
      <c r="N10" s="17">
        <f aca="true" t="shared" si="3" ref="N10:N15">L10+M10</f>
        <v>334744</v>
      </c>
      <c r="O10" s="19">
        <f aca="true" t="shared" si="4" ref="O10:O17">(K10-E10)/E10</f>
        <v>0.030706564311452297</v>
      </c>
      <c r="P10" s="20">
        <f aca="true" t="shared" si="5" ref="P10:P17">(N10-H10)/H10</f>
        <v>0.08613646466383515</v>
      </c>
      <c r="Q10" s="19">
        <f aca="true" t="shared" si="6" ref="Q10:Q15">K10/$K$17</f>
        <v>0.15336975188244528</v>
      </c>
      <c r="R10" s="20">
        <f aca="true" t="shared" si="7" ref="R10:R15">N10/$N$17</f>
        <v>0.15334526747834096</v>
      </c>
    </row>
    <row r="11" spans="2:18" ht="27.75" customHeight="1">
      <c r="B11" s="28" t="s">
        <v>18</v>
      </c>
      <c r="C11" s="25">
        <v>12655</v>
      </c>
      <c r="D11" s="22">
        <v>2848</v>
      </c>
      <c r="E11" s="22">
        <f t="shared" si="0"/>
        <v>15503</v>
      </c>
      <c r="F11" s="39">
        <v>239634</v>
      </c>
      <c r="G11" s="39">
        <v>26292</v>
      </c>
      <c r="H11" s="24">
        <f t="shared" si="1"/>
        <v>265926</v>
      </c>
      <c r="I11" s="25">
        <v>13755</v>
      </c>
      <c r="J11" s="22">
        <v>2839</v>
      </c>
      <c r="K11" s="22">
        <f t="shared" si="2"/>
        <v>16594</v>
      </c>
      <c r="L11" s="39">
        <v>264805</v>
      </c>
      <c r="M11" s="39">
        <v>28037</v>
      </c>
      <c r="N11" s="24">
        <f t="shared" si="3"/>
        <v>292842</v>
      </c>
      <c r="O11" s="26">
        <f t="shared" si="4"/>
        <v>0.07037347610139973</v>
      </c>
      <c r="P11" s="27">
        <f t="shared" si="5"/>
        <v>0.10121612779495047</v>
      </c>
      <c r="Q11" s="26">
        <f t="shared" si="6"/>
        <v>0.12894653000644965</v>
      </c>
      <c r="R11" s="27">
        <f t="shared" si="7"/>
        <v>0.1341500813125622</v>
      </c>
    </row>
    <row r="12" spans="2:18" ht="27.75" customHeight="1">
      <c r="B12" s="21" t="s">
        <v>24</v>
      </c>
      <c r="C12" s="25">
        <v>7757</v>
      </c>
      <c r="D12" s="22">
        <v>3627</v>
      </c>
      <c r="E12" s="22">
        <f t="shared" si="0"/>
        <v>11384</v>
      </c>
      <c r="F12" s="22">
        <v>138333</v>
      </c>
      <c r="G12" s="22">
        <v>40683</v>
      </c>
      <c r="H12" s="24">
        <f t="shared" si="1"/>
        <v>179016</v>
      </c>
      <c r="I12" s="25">
        <v>8459</v>
      </c>
      <c r="J12" s="22">
        <v>3658</v>
      </c>
      <c r="K12" s="22">
        <f t="shared" si="2"/>
        <v>12117</v>
      </c>
      <c r="L12" s="22">
        <v>154657</v>
      </c>
      <c r="M12" s="22">
        <v>40095</v>
      </c>
      <c r="N12" s="24">
        <f t="shared" si="3"/>
        <v>194752</v>
      </c>
      <c r="O12" s="26">
        <f t="shared" si="4"/>
        <v>0.06438861560084329</v>
      </c>
      <c r="P12" s="27">
        <f t="shared" si="5"/>
        <v>0.08790275729543728</v>
      </c>
      <c r="Q12" s="26">
        <f t="shared" si="6"/>
        <v>0.09415723177583166</v>
      </c>
      <c r="R12" s="27">
        <f t="shared" si="7"/>
        <v>0.08921533330527763</v>
      </c>
    </row>
    <row r="13" spans="2:18" ht="27.75" customHeight="1">
      <c r="B13" s="21" t="s">
        <v>10</v>
      </c>
      <c r="C13" s="25">
        <v>48449</v>
      </c>
      <c r="D13" s="22">
        <v>12740</v>
      </c>
      <c r="E13" s="22">
        <f t="shared" si="0"/>
        <v>61189</v>
      </c>
      <c r="F13" s="22">
        <v>848225</v>
      </c>
      <c r="G13" s="22">
        <v>138825</v>
      </c>
      <c r="H13" s="24">
        <f t="shared" si="1"/>
        <v>987050</v>
      </c>
      <c r="I13" s="25">
        <v>50967</v>
      </c>
      <c r="J13" s="22">
        <v>12701</v>
      </c>
      <c r="K13" s="22">
        <f t="shared" si="2"/>
        <v>63668</v>
      </c>
      <c r="L13" s="22">
        <v>931905</v>
      </c>
      <c r="M13" s="22">
        <v>138726</v>
      </c>
      <c r="N13" s="24">
        <f t="shared" si="3"/>
        <v>1070631</v>
      </c>
      <c r="O13" s="26">
        <f t="shared" si="4"/>
        <v>0.04051381784307637</v>
      </c>
      <c r="P13" s="27">
        <f t="shared" si="5"/>
        <v>0.08467757459095283</v>
      </c>
      <c r="Q13" s="26">
        <f t="shared" si="6"/>
        <v>0.4947431404393538</v>
      </c>
      <c r="R13" s="27">
        <f t="shared" si="7"/>
        <v>0.4904529941256711</v>
      </c>
    </row>
    <row r="14" spans="2:18" ht="27.75" customHeight="1">
      <c r="B14" s="28" t="s">
        <v>23</v>
      </c>
      <c r="C14" s="25">
        <v>712</v>
      </c>
      <c r="D14" s="22">
        <v>97</v>
      </c>
      <c r="E14" s="22">
        <f t="shared" si="0"/>
        <v>809</v>
      </c>
      <c r="F14" s="22">
        <v>10559</v>
      </c>
      <c r="G14" s="22">
        <v>1466</v>
      </c>
      <c r="H14" s="24">
        <f t="shared" si="1"/>
        <v>12025</v>
      </c>
      <c r="I14" s="25">
        <v>1432</v>
      </c>
      <c r="J14" s="22">
        <v>196</v>
      </c>
      <c r="K14" s="22">
        <f t="shared" si="2"/>
        <v>1628</v>
      </c>
      <c r="L14" s="22">
        <v>21499</v>
      </c>
      <c r="M14" s="22">
        <v>3177</v>
      </c>
      <c r="N14" s="24">
        <f t="shared" si="3"/>
        <v>24676</v>
      </c>
      <c r="O14" s="26">
        <f>(K14-E14)/E14</f>
        <v>1.0123609394313968</v>
      </c>
      <c r="P14" s="27">
        <f>(N14-H14)/H14</f>
        <v>1.052058212058212</v>
      </c>
      <c r="Q14" s="26">
        <f t="shared" si="6"/>
        <v>0.01265065390204291</v>
      </c>
      <c r="R14" s="27">
        <f t="shared" si="7"/>
        <v>0.011304004912098622</v>
      </c>
    </row>
    <row r="15" spans="2:18" ht="27.75" customHeight="1">
      <c r="B15" s="21" t="s">
        <v>11</v>
      </c>
      <c r="C15" s="25">
        <v>11704</v>
      </c>
      <c r="D15" s="22">
        <v>2368</v>
      </c>
      <c r="E15" s="22">
        <f t="shared" si="0"/>
        <v>14072</v>
      </c>
      <c r="F15" s="22">
        <v>215525</v>
      </c>
      <c r="G15" s="22">
        <v>23056</v>
      </c>
      <c r="H15" s="24">
        <f t="shared" si="1"/>
        <v>238581</v>
      </c>
      <c r="I15" s="25">
        <v>12060</v>
      </c>
      <c r="J15" s="22">
        <v>2056</v>
      </c>
      <c r="K15" s="22">
        <f t="shared" si="2"/>
        <v>14116</v>
      </c>
      <c r="L15" s="22">
        <v>229411</v>
      </c>
      <c r="M15" s="22">
        <v>20491</v>
      </c>
      <c r="N15" s="24">
        <f t="shared" si="3"/>
        <v>249902</v>
      </c>
      <c r="O15" s="26">
        <f t="shared" si="4"/>
        <v>0.0031267765776009098</v>
      </c>
      <c r="P15" s="27">
        <f t="shared" si="5"/>
        <v>0.0474513896747855</v>
      </c>
      <c r="Q15" s="26">
        <f t="shared" si="6"/>
        <v>0.10969080496390522</v>
      </c>
      <c r="R15" s="27">
        <f t="shared" si="7"/>
        <v>0.11447939032028165</v>
      </c>
    </row>
    <row r="16" spans="2:18" ht="27.75" customHeight="1" thickBot="1">
      <c r="B16" s="5" t="s">
        <v>22</v>
      </c>
      <c r="C16" s="18">
        <v>272</v>
      </c>
      <c r="D16" s="15">
        <v>22</v>
      </c>
      <c r="E16" s="22">
        <f t="shared" si="0"/>
        <v>294</v>
      </c>
      <c r="F16" s="15">
        <v>4853.09</v>
      </c>
      <c r="G16" s="16">
        <v>367.062</v>
      </c>
      <c r="H16" s="24">
        <f t="shared" si="1"/>
        <v>5220.152</v>
      </c>
      <c r="I16" s="18">
        <v>730</v>
      </c>
      <c r="J16" s="15">
        <v>99</v>
      </c>
      <c r="K16" s="22">
        <f>I16+J16</f>
        <v>829</v>
      </c>
      <c r="L16" s="22">
        <v>13794.318</v>
      </c>
      <c r="M16" s="22">
        <v>1601.824</v>
      </c>
      <c r="N16" s="24">
        <f>L16+M16</f>
        <v>15396.142</v>
      </c>
      <c r="O16" s="26">
        <f>(K16-E16)/E16</f>
        <v>1.8197278911564625</v>
      </c>
      <c r="P16" s="27">
        <f>(N16-H16)/H16</f>
        <v>1.9493666084818986</v>
      </c>
      <c r="Q16" s="26">
        <f>K16/$K$17</f>
        <v>0.006441887029971481</v>
      </c>
      <c r="R16" s="27">
        <f>N16/$N$17</f>
        <v>0.0070529285457678675</v>
      </c>
    </row>
    <row r="17" spans="2:18" ht="33.75" customHeight="1" thickBot="1">
      <c r="B17" s="29" t="s">
        <v>15</v>
      </c>
      <c r="C17" s="30">
        <f aca="true" t="shared" si="8" ref="C17:H17">SUM(C10:C16)</f>
        <v>97297</v>
      </c>
      <c r="D17" s="31">
        <f t="shared" si="8"/>
        <v>25103</v>
      </c>
      <c r="E17" s="31">
        <f t="shared" si="8"/>
        <v>122400</v>
      </c>
      <c r="F17" s="31">
        <f t="shared" si="8"/>
        <v>1729559.09</v>
      </c>
      <c r="G17" s="32">
        <f t="shared" si="8"/>
        <v>266456.062</v>
      </c>
      <c r="H17" s="33">
        <f t="shared" si="8"/>
        <v>1996015.152</v>
      </c>
      <c r="I17" s="30">
        <f aca="true" t="shared" si="9" ref="I17:N17">SUM(I10:I16)</f>
        <v>103807</v>
      </c>
      <c r="J17" s="31">
        <f t="shared" si="9"/>
        <v>24882</v>
      </c>
      <c r="K17" s="31">
        <f t="shared" si="9"/>
        <v>128689</v>
      </c>
      <c r="L17" s="31">
        <f t="shared" si="9"/>
        <v>1914555.318</v>
      </c>
      <c r="M17" s="32">
        <f t="shared" si="9"/>
        <v>268387.824</v>
      </c>
      <c r="N17" s="33">
        <f t="shared" si="9"/>
        <v>2182943.142</v>
      </c>
      <c r="O17" s="34">
        <f t="shared" si="4"/>
        <v>0.05138071895424837</v>
      </c>
      <c r="P17" s="35">
        <f t="shared" si="5"/>
        <v>0.09365058667650836</v>
      </c>
      <c r="Q17" s="34">
        <f>SUM(Q10:Q16)</f>
        <v>1</v>
      </c>
      <c r="R17" s="35">
        <f>SUM(R10:R16)</f>
        <v>1</v>
      </c>
    </row>
    <row r="18" ht="16.5" customHeight="1">
      <c r="B18" s="43"/>
    </row>
    <row r="19" ht="17.25" customHeight="1">
      <c r="B19" s="43"/>
    </row>
  </sheetData>
  <sheetProtection/>
  <mergeCells count="13">
    <mergeCell ref="O7:R7"/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Q6:R6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Vania Monteiro</cp:lastModifiedBy>
  <cp:lastPrinted>2023-07-18T10:31:25Z</cp:lastPrinted>
  <dcterms:created xsi:type="dcterms:W3CDTF">2008-08-19T09:37:51Z</dcterms:created>
  <dcterms:modified xsi:type="dcterms:W3CDTF">2023-11-17T17:10:04Z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