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0" yWindow="5040" windowWidth="17928" windowHeight="6240" activeTab="1"/>
  </bookViews>
  <sheets>
    <sheet name="Prod. Mensal  " sheetId="1" r:id="rId1"/>
    <sheet name="Prod. Mensal Acumulada" sheetId="2" r:id="rId2"/>
    <sheet name="Frota  " sheetId="3" r:id="rId3"/>
    <sheet name="Folha1" sheetId="4" r:id="rId4"/>
  </sheets>
  <definedNames>
    <definedName name="_xlnm.Print_Area" localSheetId="2">'Frota  '!$A$1:$R$19</definedName>
    <definedName name="_xlnm.Print_Area" localSheetId="0">'Prod. Mensal  '!$B$2:$R$19</definedName>
    <definedName name="_xlnm.Print_Area" localSheetId="1">'Prod. Mensal Acumulada'!$A$1:$R$20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<sst xmlns="http://schemas.openxmlformats.org/spreadsheetml/2006/main" count="107" uniqueCount="31">
  <si>
    <t>ALF</t>
  </si>
  <si>
    <t>EMPRESAS</t>
  </si>
  <si>
    <t>Valor contabilístico  €</t>
  </si>
  <si>
    <t>Nº de viaturas</t>
  </si>
  <si>
    <t>∆</t>
  </si>
  <si>
    <t>Passageiros</t>
  </si>
  <si>
    <t>Comerciais</t>
  </si>
  <si>
    <t>Total</t>
  </si>
  <si>
    <t>Valor</t>
  </si>
  <si>
    <t>Nº.Viat.</t>
  </si>
  <si>
    <t>LEASEPLAN</t>
  </si>
  <si>
    <t>LOCARENT</t>
  </si>
  <si>
    <t>Valor €</t>
  </si>
  <si>
    <t>TOTAL</t>
  </si>
  <si>
    <t>ALD AUTOMOTIVE</t>
  </si>
  <si>
    <t xml:space="preserve">TOTAL  </t>
  </si>
  <si>
    <t xml:space="preserve">ARVAL </t>
  </si>
  <si>
    <r>
      <t>(unid.:10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 xml:space="preserve"> euro)</t>
    </r>
  </si>
  <si>
    <t>ARVAL</t>
  </si>
  <si>
    <t xml:space="preserve">TOTAL MÊS  </t>
  </si>
  <si>
    <t xml:space="preserve">ARVAL  </t>
  </si>
  <si>
    <t xml:space="preserve">ALD AUTOMOTIVE </t>
  </si>
  <si>
    <t>RCICOM</t>
  </si>
  <si>
    <t xml:space="preserve">LEASYS </t>
  </si>
  <si>
    <t>TOTAL ACUM  FEV 2022</t>
  </si>
  <si>
    <t>QUADRO  1  -   PRODUÇÃO MENSAL COM INVESTIMENTO  -  FEVEREIRO  2023-22</t>
  </si>
  <si>
    <t>KINTO</t>
  </si>
  <si>
    <t>Quota Mercado 2023</t>
  </si>
  <si>
    <t>QUADRO  2  -   PRODUÇÃO ACUMULADA COM INVESTIMENTO  -  FEVEREIRO  2023-22</t>
  </si>
  <si>
    <t>TOTAL ACUM  FEV 2023</t>
  </si>
  <si>
    <t>QUADRO  3  -  FROTA COM INVESTIMENTO  -  FEVEREIRO  2023-22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</si>
</sst>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#,##0;\-&quot;€&quot;#,##0"/>
    <numFmt numFmtId="167" formatCode="&quot;€&quot;#,##0;[Red]\-&quot;€&quot;#,##0"/>
    <numFmt numFmtId="168" formatCode="&quot;€&quot;#,##0.00;\-&quot;€&quot;#,##0.00"/>
    <numFmt numFmtId="169" formatCode="&quot;€&quot;#,##0.00;[Red]\-&quot;€&quot;#,##0.00"/>
    <numFmt numFmtId="170" formatCode="_-&quot;€&quot;* #,##0_-;\-&quot;€&quot;* #,##0_-;_-&quot;€&quot;* &quot;-&quot;_-;_-@_-"/>
    <numFmt numFmtId="171" formatCode="_-&quot;€&quot;* #,##0.00_-;\-&quot;€&quot;* #,##0.00_-;_-&quot;€&quot;* &quot;-&quot;??_-;_-@_-"/>
    <numFmt numFmtId="172" formatCode="#,##0\ &quot;Esc.&quot;;\-#,##0\ &quot;Esc.&quot;"/>
    <numFmt numFmtId="173" formatCode="#,##0\ &quot;Esc.&quot;;[Red]\-#,##0\ &quot;Esc.&quot;"/>
    <numFmt numFmtId="174" formatCode="#,##0.00\ &quot;Esc.&quot;;\-#,##0.00\ &quot;Esc.&quot;"/>
    <numFmt numFmtId="175" formatCode="#,##0.00\ &quot;Esc.&quot;;[Red]\-#,##0.00\ &quot;Esc.&quot;"/>
    <numFmt numFmtId="176" formatCode="_-* #,##0\ &quot;Esc.&quot;_-;\-* #,##0\ &quot;Esc.&quot;_-;_-* &quot;-&quot;\ &quot;Esc.&quot;_-;_-@_-"/>
    <numFmt numFmtId="177" formatCode="_-* #,##0\ _E_s_c_._-;\-* #,##0\ _E_s_c_._-;_-* &quot;-&quot;\ _E_s_c_._-;_-@_-"/>
    <numFmt numFmtId="178" formatCode="_-* #,##0.00\ &quot;Esc.&quot;_-;\-* #,##0.00\ &quot;Esc.&quot;_-;_-* &quot;-&quot;??\ &quot;Esc.&quot;_-;_-@_-"/>
    <numFmt numFmtId="179" formatCode="_-* #,##0.00\ _E_s_c_._-;\-* #,##0.00\ _E_s_c_._-;_-* &quot;-&quot;??\ _E_s_c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\(0\)"/>
    <numFmt numFmtId="189" formatCode="0.0%"/>
    <numFmt numFmtId="190" formatCode="_(* #,##0.00_);_(* \(#,##0.00\);_(* &quot;/&quot;??_);_(@_)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2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vertAlign val="superscript"/>
      <sz val="10"/>
      <name val="Arial"/>
      <family val="2"/>
    </font>
    <font>
      <sz val="1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16" borderId="4" applyNumberFormat="0" applyAlignment="0" applyProtection="0"/>
    <xf numFmtId="0" fontId="7" fillId="0" borderId="5" applyNumberFormat="0" applyFill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0" borderId="0" applyNumberFormat="0" applyBorder="0" applyAlignment="0" applyProtection="0"/>
    <xf numFmtId="0" fontId="8" fillId="4" borderId="0" applyNumberFormat="0" applyBorder="0" applyAlignment="0" applyProtection="0"/>
    <xf numFmtId="0" fontId="9" fillId="7" borderId="4" applyNumberFormat="0" applyAlignment="0" applyProtection="0"/>
    <xf numFmtId="0" fontId="10" fillId="3" borderId="0" applyNumberFormat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1" fillId="21" borderId="0" applyNumberFormat="0" applyBorder="0" applyAlignment="0" applyProtection="0"/>
    <xf numFmtId="0" fontId="0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12" fillId="16" borderId="7" applyNumberFormat="0" applyAlignment="0" applyProtection="0"/>
    <xf numFmtId="185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  <xf numFmtId="187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0" fillId="0" borderId="10" xfId="0" applyBorder="1" applyAlignment="1">
      <alignment/>
    </xf>
    <xf numFmtId="0" fontId="20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188" fontId="24" fillId="0" borderId="12" xfId="0" applyNumberFormat="1" applyFont="1" applyBorder="1" applyAlignment="1">
      <alignment horizontal="center"/>
    </xf>
    <xf numFmtId="188" fontId="24" fillId="0" borderId="13" xfId="0" applyNumberFormat="1" applyFont="1" applyBorder="1" applyAlignment="1">
      <alignment horizontal="center"/>
    </xf>
    <xf numFmtId="188" fontId="24" fillId="0" borderId="14" xfId="0" applyNumberFormat="1" applyFont="1" applyBorder="1" applyAlignment="1">
      <alignment horizontal="center"/>
    </xf>
    <xf numFmtId="188" fontId="24" fillId="0" borderId="15" xfId="0" applyNumberFormat="1" applyFont="1" applyBorder="1" applyAlignment="1">
      <alignment horizontal="center"/>
    </xf>
    <xf numFmtId="188" fontId="25" fillId="0" borderId="16" xfId="0" applyNumberFormat="1" applyFont="1" applyBorder="1" applyAlignment="1">
      <alignment horizontal="center"/>
    </xf>
    <xf numFmtId="188" fontId="25" fillId="0" borderId="15" xfId="0" applyNumberFormat="1" applyFont="1" applyBorder="1" applyAlignment="1">
      <alignment horizontal="center"/>
    </xf>
    <xf numFmtId="0" fontId="0" fillId="0" borderId="17" xfId="0" applyBorder="1" applyAlignment="1">
      <alignment/>
    </xf>
    <xf numFmtId="3" fontId="0" fillId="0" borderId="11" xfId="0" applyNumberFormat="1" applyBorder="1" applyAlignment="1">
      <alignment/>
    </xf>
    <xf numFmtId="3" fontId="0" fillId="0" borderId="18" xfId="0" applyNumberFormat="1" applyBorder="1" applyAlignment="1">
      <alignment/>
    </xf>
    <xf numFmtId="3" fontId="0" fillId="0" borderId="19" xfId="0" applyNumberFormat="1" applyBorder="1" applyAlignment="1">
      <alignment/>
    </xf>
    <xf numFmtId="3" fontId="0" fillId="0" borderId="20" xfId="0" applyNumberFormat="1" applyBorder="1" applyAlignment="1">
      <alignment/>
    </xf>
    <xf numFmtId="3" fontId="0" fillId="0" borderId="21" xfId="0" applyNumberFormat="1" applyBorder="1" applyAlignment="1">
      <alignment/>
    </xf>
    <xf numFmtId="3" fontId="0" fillId="0" borderId="22" xfId="0" applyNumberFormat="1" applyBorder="1" applyAlignment="1">
      <alignment/>
    </xf>
    <xf numFmtId="189" fontId="0" fillId="0" borderId="0" xfId="0" applyNumberFormat="1" applyBorder="1" applyAlignment="1">
      <alignment/>
    </xf>
    <xf numFmtId="189" fontId="0" fillId="0" borderId="21" xfId="0" applyNumberFormat="1" applyBorder="1" applyAlignment="1">
      <alignment/>
    </xf>
    <xf numFmtId="0" fontId="0" fillId="0" borderId="23" xfId="0" applyBorder="1" applyAlignment="1">
      <alignment/>
    </xf>
    <xf numFmtId="3" fontId="0" fillId="0" borderId="24" xfId="0" applyNumberFormat="1" applyBorder="1" applyAlignment="1">
      <alignment/>
    </xf>
    <xf numFmtId="3" fontId="0" fillId="0" borderId="25" xfId="0" applyNumberFormat="1" applyBorder="1" applyAlignment="1">
      <alignment/>
    </xf>
    <xf numFmtId="3" fontId="0" fillId="0" borderId="26" xfId="0" applyNumberFormat="1" applyBorder="1" applyAlignment="1">
      <alignment/>
    </xf>
    <xf numFmtId="3" fontId="0" fillId="0" borderId="27" xfId="0" applyNumberFormat="1" applyBorder="1" applyAlignment="1">
      <alignment/>
    </xf>
    <xf numFmtId="189" fontId="0" fillId="0" borderId="28" xfId="0" applyNumberFormat="1" applyBorder="1" applyAlignment="1">
      <alignment/>
    </xf>
    <xf numFmtId="189" fontId="0" fillId="0" borderId="26" xfId="0" applyNumberFormat="1" applyBorder="1" applyAlignment="1">
      <alignment/>
    </xf>
    <xf numFmtId="0" fontId="0" fillId="0" borderId="23" xfId="0" applyFont="1" applyBorder="1" applyAlignment="1">
      <alignment/>
    </xf>
    <xf numFmtId="0" fontId="20" fillId="0" borderId="29" xfId="0" applyFont="1" applyBorder="1" applyAlignment="1">
      <alignment horizontal="right"/>
    </xf>
    <xf numFmtId="3" fontId="0" fillId="0" borderId="30" xfId="0" applyNumberFormat="1" applyBorder="1" applyAlignment="1">
      <alignment/>
    </xf>
    <xf numFmtId="3" fontId="0" fillId="0" borderId="31" xfId="0" applyNumberFormat="1" applyBorder="1" applyAlignment="1">
      <alignment/>
    </xf>
    <xf numFmtId="3" fontId="0" fillId="0" borderId="32" xfId="0" applyNumberFormat="1" applyBorder="1" applyAlignment="1">
      <alignment/>
    </xf>
    <xf numFmtId="3" fontId="0" fillId="0" borderId="33" xfId="0" applyNumberFormat="1" applyBorder="1" applyAlignment="1">
      <alignment/>
    </xf>
    <xf numFmtId="189" fontId="0" fillId="0" borderId="34" xfId="0" applyNumberFormat="1" applyBorder="1" applyAlignment="1">
      <alignment/>
    </xf>
    <xf numFmtId="189" fontId="0" fillId="0" borderId="33" xfId="0" applyNumberFormat="1" applyBorder="1" applyAlignment="1">
      <alignment/>
    </xf>
    <xf numFmtId="188" fontId="25" fillId="0" borderId="35" xfId="0" applyNumberFormat="1" applyFont="1" applyBorder="1" applyAlignment="1">
      <alignment horizontal="center"/>
    </xf>
    <xf numFmtId="188" fontId="25" fillId="0" borderId="14" xfId="0" applyNumberFormat="1" applyFont="1" applyBorder="1" applyAlignment="1">
      <alignment horizontal="center"/>
    </xf>
    <xf numFmtId="0" fontId="0" fillId="0" borderId="36" xfId="0" applyBorder="1" applyAlignment="1">
      <alignment/>
    </xf>
    <xf numFmtId="3" fontId="0" fillId="0" borderId="37" xfId="0" applyNumberFormat="1" applyBorder="1" applyAlignment="1">
      <alignment/>
    </xf>
    <xf numFmtId="3" fontId="0" fillId="0" borderId="38" xfId="0" applyNumberFormat="1" applyBorder="1" applyAlignment="1">
      <alignment/>
    </xf>
    <xf numFmtId="0" fontId="20" fillId="0" borderId="39" xfId="51" applyFont="1" applyBorder="1" applyAlignment="1">
      <alignment horizontal="right"/>
      <protection/>
    </xf>
    <xf numFmtId="0" fontId="20" fillId="0" borderId="29" xfId="51" applyFont="1" applyBorder="1" applyAlignment="1">
      <alignment horizontal="right"/>
      <protection/>
    </xf>
    <xf numFmtId="0" fontId="20" fillId="0" borderId="0" xfId="0" applyFont="1" applyAlignment="1">
      <alignment/>
    </xf>
    <xf numFmtId="0" fontId="27" fillId="0" borderId="23" xfId="0" applyFont="1" applyBorder="1" applyAlignment="1">
      <alignment/>
    </xf>
    <xf numFmtId="0" fontId="20" fillId="0" borderId="0" xfId="0" applyFont="1" applyBorder="1" applyAlignment="1">
      <alignment horizontal="left"/>
    </xf>
    <xf numFmtId="0" fontId="0" fillId="0" borderId="40" xfId="0" applyFont="1" applyBorder="1" applyAlignment="1">
      <alignment horizontal="center"/>
    </xf>
    <xf numFmtId="0" fontId="0" fillId="0" borderId="40" xfId="0" applyBorder="1" applyAlignment="1">
      <alignment horizontal="center"/>
    </xf>
    <xf numFmtId="0" fontId="21" fillId="0" borderId="16" xfId="0" applyFont="1" applyBorder="1" applyAlignment="1">
      <alignment horizontal="center"/>
    </xf>
    <xf numFmtId="0" fontId="21" fillId="0" borderId="35" xfId="0" applyFont="1" applyBorder="1" applyAlignment="1">
      <alignment horizontal="center"/>
    </xf>
    <xf numFmtId="0" fontId="21" fillId="0" borderId="41" xfId="0" applyFont="1" applyBorder="1" applyAlignment="1">
      <alignment horizontal="center"/>
    </xf>
    <xf numFmtId="0" fontId="21" fillId="0" borderId="14" xfId="0" applyFont="1" applyBorder="1" applyAlignment="1">
      <alignment horizontal="center"/>
    </xf>
    <xf numFmtId="0" fontId="21" fillId="0" borderId="42" xfId="0" applyFont="1" applyBorder="1" applyAlignment="1">
      <alignment horizontal="center"/>
    </xf>
    <xf numFmtId="0" fontId="22" fillId="0" borderId="16" xfId="0" applyFont="1" applyBorder="1" applyAlignment="1">
      <alignment horizontal="center"/>
    </xf>
    <xf numFmtId="0" fontId="22" fillId="0" borderId="42" xfId="0" applyFont="1" applyBorder="1" applyAlignment="1">
      <alignment horizontal="center"/>
    </xf>
    <xf numFmtId="0" fontId="23" fillId="0" borderId="16" xfId="0" applyFont="1" applyBorder="1" applyAlignment="1">
      <alignment horizontal="center"/>
    </xf>
    <xf numFmtId="0" fontId="23" fillId="0" borderId="42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17" fontId="20" fillId="0" borderId="10" xfId="0" applyNumberFormat="1" applyFont="1" applyBorder="1" applyAlignment="1">
      <alignment horizontal="center"/>
    </xf>
    <xf numFmtId="0" fontId="20" fillId="0" borderId="43" xfId="0" applyFont="1" applyBorder="1" applyAlignment="1">
      <alignment horizontal="center"/>
    </xf>
    <xf numFmtId="0" fontId="20" fillId="0" borderId="44" xfId="0" applyFont="1" applyBorder="1" applyAlignment="1">
      <alignment horizontal="center"/>
    </xf>
    <xf numFmtId="0" fontId="20" fillId="0" borderId="45" xfId="0" applyFont="1" applyBorder="1" applyAlignment="1">
      <alignment horizontal="center"/>
    </xf>
    <xf numFmtId="0" fontId="20" fillId="0" borderId="46" xfId="0" applyFont="1" applyBorder="1" applyAlignment="1">
      <alignment horizontal="center"/>
    </xf>
    <xf numFmtId="0" fontId="20" fillId="0" borderId="47" xfId="0" applyFont="1" applyBorder="1" applyAlignment="1">
      <alignment horizontal="center"/>
    </xf>
  </cellXfs>
  <cellStyles count="48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to" xfId="45"/>
    <cellStyle name="Entrada" xfId="46"/>
    <cellStyle name="Incorreto" xfId="47"/>
    <cellStyle name="Currency" xfId="48"/>
    <cellStyle name="Currency [0]" xfId="49"/>
    <cellStyle name="Neutro" xfId="50"/>
    <cellStyle name="Normal 2" xfId="51"/>
    <cellStyle name="Nota" xfId="52"/>
    <cellStyle name="Percent" xfId="53"/>
    <cellStyle name="Saída" xfId="54"/>
    <cellStyle name="Comma [0]" xfId="55"/>
    <cellStyle name="Texto de Aviso" xfId="56"/>
    <cellStyle name="Texto Explicativo" xfId="57"/>
    <cellStyle name="Título" xfId="58"/>
    <cellStyle name="Total" xfId="59"/>
    <cellStyle name="Verificar Célula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19"/>
  <sheetViews>
    <sheetView zoomScale="68" zoomScaleNormal="68" zoomScalePageLayoutView="0" workbookViewId="0" topLeftCell="A1">
      <selection activeCell="G24" sqref="G24"/>
    </sheetView>
  </sheetViews>
  <sheetFormatPr defaultColWidth="9.140625" defaultRowHeight="12.75"/>
  <cols>
    <col min="1" max="1" width="3.28125" style="0" customWidth="1"/>
    <col min="2" max="2" width="21.00390625" style="0" customWidth="1"/>
    <col min="3" max="3" width="10.57421875" style="0" customWidth="1"/>
    <col min="4" max="4" width="10.28125" style="0" customWidth="1"/>
    <col min="5" max="5" width="9.8515625" style="0" customWidth="1"/>
    <col min="6" max="6" width="11.00390625" style="0" customWidth="1"/>
    <col min="7" max="7" width="10.28125" style="0" customWidth="1"/>
    <col min="8" max="9" width="10.421875" style="0" customWidth="1"/>
    <col min="10" max="14" width="10.28125" style="0" customWidth="1"/>
    <col min="15" max="15" width="9.57421875" style="0" customWidth="1"/>
    <col min="16" max="16" width="9.28125" style="0" customWidth="1"/>
    <col min="17" max="18" width="9.8515625" style="0" customWidth="1"/>
  </cols>
  <sheetData>
    <row r="2" spans="2:18" ht="21.75" customHeight="1">
      <c r="B2" s="57" t="s">
        <v>0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</row>
    <row r="3" spans="2:15" ht="15" customHeight="1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2:18" ht="20.25" customHeight="1">
      <c r="B4" s="58" t="s">
        <v>25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</row>
    <row r="5" spans="2:18" ht="21.75" customHeight="1"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</row>
    <row r="6" spans="2:18" ht="16.5" customHeight="1" thickBot="1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Q6" s="46" t="s">
        <v>17</v>
      </c>
      <c r="R6" s="47"/>
    </row>
    <row r="7" spans="2:18" ht="16.5" customHeight="1">
      <c r="B7" s="3"/>
      <c r="C7" s="59">
        <v>44593</v>
      </c>
      <c r="D7" s="60"/>
      <c r="E7" s="60"/>
      <c r="F7" s="60"/>
      <c r="G7" s="60"/>
      <c r="H7" s="60"/>
      <c r="I7" s="59">
        <v>44958</v>
      </c>
      <c r="J7" s="60"/>
      <c r="K7" s="60"/>
      <c r="L7" s="60"/>
      <c r="M7" s="60"/>
      <c r="N7" s="61"/>
      <c r="O7" s="62" t="s">
        <v>13</v>
      </c>
      <c r="P7" s="63"/>
      <c r="Q7" s="63"/>
      <c r="R7" s="64"/>
    </row>
    <row r="8" spans="2:18" ht="16.5" customHeight="1">
      <c r="B8" s="4" t="s">
        <v>1</v>
      </c>
      <c r="C8" s="48" t="s">
        <v>3</v>
      </c>
      <c r="D8" s="49"/>
      <c r="E8" s="50"/>
      <c r="F8" s="51" t="s">
        <v>12</v>
      </c>
      <c r="G8" s="49"/>
      <c r="H8" s="52"/>
      <c r="I8" s="48" t="s">
        <v>3</v>
      </c>
      <c r="J8" s="49"/>
      <c r="K8" s="50"/>
      <c r="L8" s="51" t="s">
        <v>12</v>
      </c>
      <c r="M8" s="49"/>
      <c r="N8" s="52"/>
      <c r="O8" s="53" t="s">
        <v>4</v>
      </c>
      <c r="P8" s="54"/>
      <c r="Q8" s="55" t="s">
        <v>27</v>
      </c>
      <c r="R8" s="56"/>
    </row>
    <row r="9" spans="2:18" ht="16.5" customHeight="1">
      <c r="B9" s="5"/>
      <c r="C9" s="6" t="s">
        <v>5</v>
      </c>
      <c r="D9" s="7" t="s">
        <v>6</v>
      </c>
      <c r="E9" s="7" t="s">
        <v>7</v>
      </c>
      <c r="F9" s="7" t="s">
        <v>5</v>
      </c>
      <c r="G9" s="8" t="s">
        <v>6</v>
      </c>
      <c r="H9" s="9" t="s">
        <v>7</v>
      </c>
      <c r="I9" s="6" t="s">
        <v>5</v>
      </c>
      <c r="J9" s="7" t="s">
        <v>6</v>
      </c>
      <c r="K9" s="7" t="s">
        <v>7</v>
      </c>
      <c r="L9" s="7" t="s">
        <v>5</v>
      </c>
      <c r="M9" s="8" t="s">
        <v>6</v>
      </c>
      <c r="N9" s="9" t="s">
        <v>7</v>
      </c>
      <c r="O9" s="10" t="s">
        <v>9</v>
      </c>
      <c r="P9" s="11" t="s">
        <v>8</v>
      </c>
      <c r="Q9" s="36" t="s">
        <v>9</v>
      </c>
      <c r="R9" s="11" t="s">
        <v>8</v>
      </c>
    </row>
    <row r="10" spans="2:18" ht="27.75" customHeight="1">
      <c r="B10" s="38" t="s">
        <v>14</v>
      </c>
      <c r="C10" s="18">
        <v>275</v>
      </c>
      <c r="D10" s="15">
        <v>80</v>
      </c>
      <c r="E10" s="22">
        <f aca="true" t="shared" si="0" ref="E10:E16">C10+D10</f>
        <v>355</v>
      </c>
      <c r="F10" s="15">
        <v>6800</v>
      </c>
      <c r="G10" s="16">
        <v>1740</v>
      </c>
      <c r="H10" s="17">
        <f aca="true" t="shared" si="1" ref="H10:H16">F10+G10</f>
        <v>8540</v>
      </c>
      <c r="I10" s="18">
        <v>310</v>
      </c>
      <c r="J10" s="15">
        <v>35</v>
      </c>
      <c r="K10" s="15">
        <f aca="true" t="shared" si="2" ref="K10:K16">I10+J10</f>
        <v>345</v>
      </c>
      <c r="L10" s="15">
        <v>8529</v>
      </c>
      <c r="M10" s="16">
        <v>1059</v>
      </c>
      <c r="N10" s="17">
        <f aca="true" t="shared" si="3" ref="N10:N16">L10+M10</f>
        <v>9588</v>
      </c>
      <c r="O10" s="19">
        <f aca="true" t="shared" si="4" ref="O10:O15">(K10-E10)/E10</f>
        <v>-0.028169014084507043</v>
      </c>
      <c r="P10" s="20">
        <f aca="true" t="shared" si="5" ref="P10:P15">(N10-H10)/H10</f>
        <v>0.12271662763466042</v>
      </c>
      <c r="Q10" s="19">
        <f aca="true" t="shared" si="6" ref="Q10:Q15">K10/$K$17</f>
        <v>0.17922077922077922</v>
      </c>
      <c r="R10" s="20">
        <f aca="true" t="shared" si="7" ref="R10:R15">N10/$N$17</f>
        <v>0.18194411499596755</v>
      </c>
    </row>
    <row r="11" spans="2:18" ht="27.75" customHeight="1">
      <c r="B11" s="28" t="s">
        <v>20</v>
      </c>
      <c r="C11" s="25">
        <v>205</v>
      </c>
      <c r="D11" s="22">
        <v>25</v>
      </c>
      <c r="E11" s="22">
        <f t="shared" si="0"/>
        <v>230</v>
      </c>
      <c r="F11" s="22">
        <v>5939</v>
      </c>
      <c r="G11" s="23">
        <v>409</v>
      </c>
      <c r="H11" s="24">
        <f t="shared" si="1"/>
        <v>6348</v>
      </c>
      <c r="I11" s="25">
        <v>169</v>
      </c>
      <c r="J11" s="22">
        <v>48</v>
      </c>
      <c r="K11" s="22">
        <f t="shared" si="2"/>
        <v>217</v>
      </c>
      <c r="L11" s="22">
        <v>5232</v>
      </c>
      <c r="M11" s="23">
        <v>1115</v>
      </c>
      <c r="N11" s="24">
        <f t="shared" si="3"/>
        <v>6347</v>
      </c>
      <c r="O11" s="26">
        <f t="shared" si="4"/>
        <v>-0.05652173913043478</v>
      </c>
      <c r="P11" s="27">
        <f t="shared" si="5"/>
        <v>-0.0001575299306868305</v>
      </c>
      <c r="Q11" s="26">
        <f t="shared" si="6"/>
        <v>0.11272727272727273</v>
      </c>
      <c r="R11" s="27">
        <f t="shared" si="7"/>
        <v>0.12044214621186963</v>
      </c>
    </row>
    <row r="12" spans="2:18" ht="27.75" customHeight="1">
      <c r="B12" s="21" t="s">
        <v>26</v>
      </c>
      <c r="C12" s="25">
        <v>119</v>
      </c>
      <c r="D12" s="22">
        <v>23</v>
      </c>
      <c r="E12" s="22">
        <f t="shared" si="0"/>
        <v>142</v>
      </c>
      <c r="F12" s="22">
        <v>2826</v>
      </c>
      <c r="G12" s="22">
        <v>400</v>
      </c>
      <c r="H12" s="24">
        <f t="shared" si="1"/>
        <v>3226</v>
      </c>
      <c r="I12" s="25">
        <v>280</v>
      </c>
      <c r="J12" s="22">
        <v>20</v>
      </c>
      <c r="K12" s="22">
        <f t="shared" si="2"/>
        <v>300</v>
      </c>
      <c r="L12" s="22">
        <v>6451</v>
      </c>
      <c r="M12" s="23">
        <v>461</v>
      </c>
      <c r="N12" s="24">
        <f t="shared" si="3"/>
        <v>6912</v>
      </c>
      <c r="O12" s="26">
        <f t="shared" si="4"/>
        <v>1.1126760563380282</v>
      </c>
      <c r="P12" s="27">
        <f t="shared" si="5"/>
        <v>1.1425914445133292</v>
      </c>
      <c r="Q12" s="26">
        <f t="shared" si="6"/>
        <v>0.15584415584415584</v>
      </c>
      <c r="R12" s="27">
        <f t="shared" si="7"/>
        <v>0.1311637174439015</v>
      </c>
    </row>
    <row r="13" spans="2:18" ht="27.75" customHeight="1">
      <c r="B13" s="21" t="s">
        <v>10</v>
      </c>
      <c r="C13" s="25">
        <v>709</v>
      </c>
      <c r="D13" s="22">
        <v>194</v>
      </c>
      <c r="E13" s="22">
        <f t="shared" si="0"/>
        <v>903</v>
      </c>
      <c r="F13" s="22">
        <v>17551</v>
      </c>
      <c r="G13" s="22">
        <v>3154</v>
      </c>
      <c r="H13" s="24">
        <f t="shared" si="1"/>
        <v>20705</v>
      </c>
      <c r="I13" s="25">
        <v>683</v>
      </c>
      <c r="J13" s="22">
        <v>122</v>
      </c>
      <c r="K13" s="22">
        <f t="shared" si="2"/>
        <v>805</v>
      </c>
      <c r="L13" s="22">
        <v>20499</v>
      </c>
      <c r="M13" s="23">
        <v>2415</v>
      </c>
      <c r="N13" s="24">
        <f t="shared" si="3"/>
        <v>22914</v>
      </c>
      <c r="O13" s="26">
        <f t="shared" si="4"/>
        <v>-0.10852713178294573</v>
      </c>
      <c r="P13" s="27">
        <f t="shared" si="5"/>
        <v>0.10668920550591644</v>
      </c>
      <c r="Q13" s="26">
        <f t="shared" si="6"/>
        <v>0.41818181818181815</v>
      </c>
      <c r="R13" s="27">
        <f t="shared" si="7"/>
        <v>0.43482138621376726</v>
      </c>
    </row>
    <row r="14" spans="2:18" ht="27.75" customHeight="1">
      <c r="B14" s="28" t="s">
        <v>23</v>
      </c>
      <c r="C14" s="25">
        <v>32</v>
      </c>
      <c r="D14" s="22">
        <v>4</v>
      </c>
      <c r="E14" s="22">
        <f t="shared" si="0"/>
        <v>36</v>
      </c>
      <c r="F14" s="22">
        <v>870</v>
      </c>
      <c r="G14" s="22">
        <v>70</v>
      </c>
      <c r="H14" s="24">
        <f t="shared" si="1"/>
        <v>940</v>
      </c>
      <c r="I14" s="25">
        <v>24</v>
      </c>
      <c r="J14" s="22">
        <v>13</v>
      </c>
      <c r="K14" s="22">
        <f t="shared" si="2"/>
        <v>37</v>
      </c>
      <c r="L14" s="22">
        <v>511</v>
      </c>
      <c r="M14" s="23">
        <v>287</v>
      </c>
      <c r="N14" s="24">
        <f t="shared" si="3"/>
        <v>798</v>
      </c>
      <c r="O14" s="26">
        <f>(K14-E14)/E14</f>
        <v>0.027777777777777776</v>
      </c>
      <c r="P14" s="27">
        <f>(N14-H14)/H14</f>
        <v>-0.15106382978723404</v>
      </c>
      <c r="Q14" s="26">
        <f t="shared" si="6"/>
        <v>0.01922077922077922</v>
      </c>
      <c r="R14" s="27">
        <f t="shared" si="7"/>
        <v>0.015143033350728212</v>
      </c>
    </row>
    <row r="15" spans="2:18" ht="27.75" customHeight="1">
      <c r="B15" s="21" t="s">
        <v>11</v>
      </c>
      <c r="C15" s="25">
        <v>140</v>
      </c>
      <c r="D15" s="22">
        <v>20</v>
      </c>
      <c r="E15" s="22">
        <f t="shared" si="0"/>
        <v>160</v>
      </c>
      <c r="F15" s="22">
        <v>4556</v>
      </c>
      <c r="G15" s="22">
        <v>325</v>
      </c>
      <c r="H15" s="24">
        <f t="shared" si="1"/>
        <v>4881</v>
      </c>
      <c r="I15" s="25">
        <v>153</v>
      </c>
      <c r="J15" s="22">
        <v>12</v>
      </c>
      <c r="K15" s="22">
        <f t="shared" si="2"/>
        <v>165</v>
      </c>
      <c r="L15" s="22">
        <v>4821</v>
      </c>
      <c r="M15" s="23">
        <v>217</v>
      </c>
      <c r="N15" s="24">
        <f t="shared" si="3"/>
        <v>5038</v>
      </c>
      <c r="O15" s="26">
        <f t="shared" si="4"/>
        <v>0.03125</v>
      </c>
      <c r="P15" s="27">
        <f t="shared" si="5"/>
        <v>0.032165539848391725</v>
      </c>
      <c r="Q15" s="26">
        <f t="shared" si="6"/>
        <v>0.08571428571428572</v>
      </c>
      <c r="R15" s="27">
        <f t="shared" si="7"/>
        <v>0.09560225817164002</v>
      </c>
    </row>
    <row r="16" spans="2:18" ht="27.75" customHeight="1" thickBot="1">
      <c r="B16" s="5" t="s">
        <v>22</v>
      </c>
      <c r="C16" s="25">
        <v>33</v>
      </c>
      <c r="D16" s="15">
        <v>2</v>
      </c>
      <c r="E16" s="22">
        <f t="shared" si="0"/>
        <v>35</v>
      </c>
      <c r="F16" s="15">
        <v>757.632</v>
      </c>
      <c r="G16" s="16">
        <v>49.569</v>
      </c>
      <c r="H16" s="24">
        <f t="shared" si="1"/>
        <v>807.2009999999999</v>
      </c>
      <c r="I16" s="18">
        <v>53</v>
      </c>
      <c r="J16" s="15">
        <v>3</v>
      </c>
      <c r="K16" s="22">
        <f t="shared" si="2"/>
        <v>56</v>
      </c>
      <c r="L16" s="15">
        <v>1047.784</v>
      </c>
      <c r="M16" s="16">
        <v>52.716</v>
      </c>
      <c r="N16" s="24">
        <f t="shared" si="3"/>
        <v>1100.5</v>
      </c>
      <c r="O16" s="26">
        <f>(K16-E16)/E16</f>
        <v>0.6</v>
      </c>
      <c r="P16" s="27">
        <f>(N16-H16)/H16</f>
        <v>0.3633531177488632</v>
      </c>
      <c r="Q16" s="26">
        <f>K16/$K$17</f>
        <v>0.02909090909090909</v>
      </c>
      <c r="R16" s="27">
        <f>N16/$N$17</f>
        <v>0.020883343612125814</v>
      </c>
    </row>
    <row r="17" spans="2:18" ht="34.5" customHeight="1" thickBot="1">
      <c r="B17" s="41" t="s">
        <v>19</v>
      </c>
      <c r="C17" s="40">
        <f>SUM(C10:C16)</f>
        <v>1513</v>
      </c>
      <c r="D17" s="31">
        <f aca="true" t="shared" si="8" ref="D17:N17">SUM(D10:D16)</f>
        <v>348</v>
      </c>
      <c r="E17" s="31">
        <f t="shared" si="8"/>
        <v>1861</v>
      </c>
      <c r="F17" s="31">
        <f t="shared" si="8"/>
        <v>39299.632</v>
      </c>
      <c r="G17" s="32">
        <f t="shared" si="8"/>
        <v>6147.569</v>
      </c>
      <c r="H17" s="33">
        <f t="shared" si="8"/>
        <v>45447.201</v>
      </c>
      <c r="I17" s="30">
        <f t="shared" si="8"/>
        <v>1672</v>
      </c>
      <c r="J17" s="31">
        <f t="shared" si="8"/>
        <v>253</v>
      </c>
      <c r="K17" s="31">
        <f t="shared" si="8"/>
        <v>1925</v>
      </c>
      <c r="L17" s="31">
        <f t="shared" si="8"/>
        <v>47090.784</v>
      </c>
      <c r="M17" s="32">
        <f t="shared" si="8"/>
        <v>5606.716</v>
      </c>
      <c r="N17" s="33">
        <f t="shared" si="8"/>
        <v>52697.5</v>
      </c>
      <c r="O17" s="34">
        <f>(K17-E17)/E17</f>
        <v>0.03439011284255777</v>
      </c>
      <c r="P17" s="35">
        <f>(N17-H17)/H17</f>
        <v>0.15953235491884304</v>
      </c>
      <c r="Q17" s="34">
        <f>SUM(Q10:Q16)</f>
        <v>1</v>
      </c>
      <c r="R17" s="35">
        <f>SUM(R10:R16)</f>
        <v>1</v>
      </c>
    </row>
    <row r="18" spans="2:18" ht="16.5" customHeight="1"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</row>
    <row r="19" ht="21" customHeight="1">
      <c r="B19" s="43"/>
    </row>
  </sheetData>
  <sheetProtection/>
  <mergeCells count="14">
    <mergeCell ref="B2:R2"/>
    <mergeCell ref="B4:R4"/>
    <mergeCell ref="B5:R5"/>
    <mergeCell ref="C7:H7"/>
    <mergeCell ref="I7:N7"/>
    <mergeCell ref="O7:R7"/>
    <mergeCell ref="B18:R18"/>
    <mergeCell ref="Q6:R6"/>
    <mergeCell ref="C8:E8"/>
    <mergeCell ref="F8:H8"/>
    <mergeCell ref="I8:K8"/>
    <mergeCell ref="L8:N8"/>
    <mergeCell ref="O8:P8"/>
    <mergeCell ref="Q8:R8"/>
  </mergeCells>
  <printOptions horizontalCentered="1" verticalCentered="1"/>
  <pageMargins left="0.1968503937007874" right="0.2362204724409449" top="0.7480314960629921" bottom="0.6692913385826772" header="0.5118110236220472" footer="0.5118110236220472"/>
  <pageSetup fitToHeight="1" fitToWidth="1" horizontalDpi="600" verticalDpi="600" orientation="landscape" paperSize="9" scale="79" r:id="rId1"/>
  <headerFooter alignWithMargins="0">
    <oddFooter>&amp;L&amp;D 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19"/>
  <sheetViews>
    <sheetView tabSelected="1" zoomScale="69" zoomScaleNormal="69" zoomScalePageLayoutView="0" workbookViewId="0" topLeftCell="A1">
      <selection activeCell="M14" sqref="M14"/>
    </sheetView>
  </sheetViews>
  <sheetFormatPr defaultColWidth="9.140625" defaultRowHeight="12.75"/>
  <cols>
    <col min="1" max="1" width="3.28125" style="0" customWidth="1"/>
    <col min="2" max="2" width="20.57421875" style="0" customWidth="1"/>
    <col min="3" max="3" width="10.28125" style="0" customWidth="1"/>
    <col min="4" max="5" width="9.8515625" style="0" customWidth="1"/>
    <col min="6" max="6" width="11.00390625" style="0" customWidth="1"/>
    <col min="7" max="7" width="10.28125" style="0" customWidth="1"/>
    <col min="8" max="9" width="10.421875" style="0" customWidth="1"/>
    <col min="10" max="13" width="10.28125" style="0" customWidth="1"/>
    <col min="14" max="14" width="11.57421875" style="0" customWidth="1"/>
    <col min="15" max="16" width="9.00390625" style="0" customWidth="1"/>
  </cols>
  <sheetData>
    <row r="2" spans="2:18" ht="21.75" customHeight="1">
      <c r="B2" s="57" t="s">
        <v>0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</row>
    <row r="3" spans="2:15" ht="15" customHeight="1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2:18" ht="20.25" customHeight="1">
      <c r="B4" s="58" t="s">
        <v>28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</row>
    <row r="5" spans="2:18" ht="21.75" customHeight="1"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</row>
    <row r="6" spans="2:18" ht="16.5" customHeight="1" thickBot="1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Q6" s="46" t="s">
        <v>17</v>
      </c>
      <c r="R6" s="47"/>
    </row>
    <row r="7" spans="2:18" ht="16.5" customHeight="1">
      <c r="B7" s="3"/>
      <c r="C7" s="59" t="s">
        <v>24</v>
      </c>
      <c r="D7" s="60"/>
      <c r="E7" s="60"/>
      <c r="F7" s="60"/>
      <c r="G7" s="60"/>
      <c r="H7" s="60"/>
      <c r="I7" s="59" t="s">
        <v>29</v>
      </c>
      <c r="J7" s="60"/>
      <c r="K7" s="60"/>
      <c r="L7" s="60"/>
      <c r="M7" s="60"/>
      <c r="N7" s="60"/>
      <c r="O7" s="62" t="s">
        <v>13</v>
      </c>
      <c r="P7" s="63"/>
      <c r="Q7" s="63"/>
      <c r="R7" s="64"/>
    </row>
    <row r="8" spans="2:18" ht="16.5" customHeight="1">
      <c r="B8" s="4" t="s">
        <v>1</v>
      </c>
      <c r="C8" s="48" t="s">
        <v>3</v>
      </c>
      <c r="D8" s="49"/>
      <c r="E8" s="50"/>
      <c r="F8" s="51" t="s">
        <v>12</v>
      </c>
      <c r="G8" s="49"/>
      <c r="H8" s="52"/>
      <c r="I8" s="48" t="s">
        <v>3</v>
      </c>
      <c r="J8" s="49"/>
      <c r="K8" s="50"/>
      <c r="L8" s="51" t="s">
        <v>12</v>
      </c>
      <c r="M8" s="49"/>
      <c r="N8" s="52"/>
      <c r="O8" s="53" t="s">
        <v>4</v>
      </c>
      <c r="P8" s="54"/>
      <c r="Q8" s="55" t="s">
        <v>27</v>
      </c>
      <c r="R8" s="56"/>
    </row>
    <row r="9" spans="2:18" ht="16.5" customHeight="1">
      <c r="B9" s="5"/>
      <c r="C9" s="6" t="s">
        <v>5</v>
      </c>
      <c r="D9" s="7" t="s">
        <v>6</v>
      </c>
      <c r="E9" s="7" t="s">
        <v>7</v>
      </c>
      <c r="F9" s="7" t="s">
        <v>5</v>
      </c>
      <c r="G9" s="8" t="s">
        <v>6</v>
      </c>
      <c r="H9" s="9" t="s">
        <v>7</v>
      </c>
      <c r="I9" s="6" t="s">
        <v>5</v>
      </c>
      <c r="J9" s="7" t="s">
        <v>6</v>
      </c>
      <c r="K9" s="7" t="s">
        <v>7</v>
      </c>
      <c r="L9" s="7" t="s">
        <v>5</v>
      </c>
      <c r="M9" s="8" t="s">
        <v>6</v>
      </c>
      <c r="N9" s="9" t="s">
        <v>7</v>
      </c>
      <c r="O9" s="10" t="s">
        <v>9</v>
      </c>
      <c r="P9" s="11" t="s">
        <v>8</v>
      </c>
      <c r="Q9" s="36" t="s">
        <v>9</v>
      </c>
      <c r="R9" s="11" t="s">
        <v>8</v>
      </c>
    </row>
    <row r="10" spans="2:18" ht="27.75" customHeight="1">
      <c r="B10" s="12" t="s">
        <v>21</v>
      </c>
      <c r="C10" s="18">
        <v>638</v>
      </c>
      <c r="D10" s="15">
        <v>146</v>
      </c>
      <c r="E10" s="15">
        <f aca="true" t="shared" si="0" ref="E10:E16">C10+D10</f>
        <v>784</v>
      </c>
      <c r="F10" s="15">
        <v>14744</v>
      </c>
      <c r="G10" s="16">
        <v>3261</v>
      </c>
      <c r="H10" s="17">
        <f aca="true" t="shared" si="1" ref="H10:H16">F10+G10</f>
        <v>18005</v>
      </c>
      <c r="I10" s="18">
        <v>707</v>
      </c>
      <c r="J10" s="15">
        <v>64</v>
      </c>
      <c r="K10" s="15">
        <f aca="true" t="shared" si="2" ref="K10:K15">I10+J10</f>
        <v>771</v>
      </c>
      <c r="L10" s="15">
        <v>19265</v>
      </c>
      <c r="M10" s="16">
        <v>1897</v>
      </c>
      <c r="N10" s="17">
        <f aca="true" t="shared" si="3" ref="N10:N15">L10+M10</f>
        <v>21162</v>
      </c>
      <c r="O10" s="19">
        <f aca="true" t="shared" si="4" ref="O10:O17">(K10-E10)/E10</f>
        <v>-0.016581632653061226</v>
      </c>
      <c r="P10" s="20">
        <f aca="true" t="shared" si="5" ref="P10:P17">(N10-H10)/H10</f>
        <v>0.17534018328242154</v>
      </c>
      <c r="Q10" s="19">
        <f aca="true" t="shared" si="6" ref="Q10:Q15">K10/$K$17</f>
        <v>0.16804707933740193</v>
      </c>
      <c r="R10" s="20">
        <f aca="true" t="shared" si="7" ref="R10:R15">N10/$N$17</f>
        <v>0.17249845591384286</v>
      </c>
    </row>
    <row r="11" spans="2:18" ht="27.75" customHeight="1">
      <c r="B11" s="28" t="s">
        <v>16</v>
      </c>
      <c r="C11" s="25">
        <v>562</v>
      </c>
      <c r="D11" s="22">
        <v>112</v>
      </c>
      <c r="E11" s="22">
        <f t="shared" si="0"/>
        <v>674</v>
      </c>
      <c r="F11" s="22">
        <v>16151</v>
      </c>
      <c r="G11" s="23">
        <v>2342</v>
      </c>
      <c r="H11" s="24">
        <f t="shared" si="1"/>
        <v>18493</v>
      </c>
      <c r="I11" s="25">
        <v>389</v>
      </c>
      <c r="J11" s="22">
        <v>79</v>
      </c>
      <c r="K11" s="22">
        <f t="shared" si="2"/>
        <v>468</v>
      </c>
      <c r="L11" s="22">
        <v>11723</v>
      </c>
      <c r="M11" s="23">
        <v>1721</v>
      </c>
      <c r="N11" s="24">
        <f t="shared" si="3"/>
        <v>13444</v>
      </c>
      <c r="O11" s="26">
        <f t="shared" si="4"/>
        <v>-0.3056379821958457</v>
      </c>
      <c r="P11" s="27">
        <f t="shared" si="5"/>
        <v>-0.273022224625534</v>
      </c>
      <c r="Q11" s="26">
        <f t="shared" si="6"/>
        <v>0.1020052310374891</v>
      </c>
      <c r="R11" s="27">
        <f t="shared" si="7"/>
        <v>0.10958648716121838</v>
      </c>
    </row>
    <row r="12" spans="2:18" ht="27.75" customHeight="1">
      <c r="B12" s="21" t="s">
        <v>26</v>
      </c>
      <c r="C12" s="25">
        <v>320</v>
      </c>
      <c r="D12" s="22">
        <v>165</v>
      </c>
      <c r="E12" s="23">
        <f t="shared" si="0"/>
        <v>485</v>
      </c>
      <c r="F12" s="22">
        <v>7048</v>
      </c>
      <c r="G12" s="22">
        <v>2170</v>
      </c>
      <c r="H12" s="24">
        <f t="shared" si="1"/>
        <v>9218</v>
      </c>
      <c r="I12" s="25">
        <v>453</v>
      </c>
      <c r="J12" s="22">
        <v>65</v>
      </c>
      <c r="K12" s="22">
        <f t="shared" si="2"/>
        <v>518</v>
      </c>
      <c r="L12" s="22">
        <v>11159</v>
      </c>
      <c r="M12" s="23">
        <v>1227</v>
      </c>
      <c r="N12" s="24">
        <f t="shared" si="3"/>
        <v>12386</v>
      </c>
      <c r="O12" s="26">
        <f t="shared" si="4"/>
        <v>0.06804123711340206</v>
      </c>
      <c r="P12" s="27">
        <f t="shared" si="5"/>
        <v>0.3436754176610978</v>
      </c>
      <c r="Q12" s="26">
        <f t="shared" si="6"/>
        <v>0.11290322580645161</v>
      </c>
      <c r="R12" s="27">
        <f t="shared" si="7"/>
        <v>0.10096237949857563</v>
      </c>
    </row>
    <row r="13" spans="2:18" ht="27.75" customHeight="1">
      <c r="B13" s="21" t="s">
        <v>10</v>
      </c>
      <c r="C13" s="25">
        <v>1489</v>
      </c>
      <c r="D13" s="22">
        <v>476</v>
      </c>
      <c r="E13" s="22">
        <f t="shared" si="0"/>
        <v>1965</v>
      </c>
      <c r="F13" s="22">
        <v>37034</v>
      </c>
      <c r="G13" s="22">
        <v>7865</v>
      </c>
      <c r="H13" s="24">
        <f t="shared" si="1"/>
        <v>44899</v>
      </c>
      <c r="I13" s="25">
        <v>1673</v>
      </c>
      <c r="J13" s="22">
        <v>391</v>
      </c>
      <c r="K13" s="22">
        <f t="shared" si="2"/>
        <v>2064</v>
      </c>
      <c r="L13" s="22">
        <v>47401</v>
      </c>
      <c r="M13" s="23">
        <v>9579</v>
      </c>
      <c r="N13" s="24">
        <f t="shared" si="3"/>
        <v>56980</v>
      </c>
      <c r="O13" s="26">
        <f t="shared" si="4"/>
        <v>0.050381679389312976</v>
      </c>
      <c r="P13" s="27">
        <f t="shared" si="5"/>
        <v>0.26907058063653977</v>
      </c>
      <c r="Q13" s="26">
        <f t="shared" si="6"/>
        <v>0.44986922406277247</v>
      </c>
      <c r="R13" s="27">
        <f t="shared" si="7"/>
        <v>0.4644628115476215</v>
      </c>
    </row>
    <row r="14" spans="2:18" ht="27.75" customHeight="1">
      <c r="B14" s="44" t="s">
        <v>23</v>
      </c>
      <c r="C14" s="25">
        <v>41</v>
      </c>
      <c r="D14" s="22">
        <v>10</v>
      </c>
      <c r="E14" s="22">
        <f t="shared" si="0"/>
        <v>51</v>
      </c>
      <c r="F14" s="22">
        <v>1019</v>
      </c>
      <c r="G14" s="22">
        <v>171</v>
      </c>
      <c r="H14" s="24">
        <f t="shared" si="1"/>
        <v>1190</v>
      </c>
      <c r="I14" s="25">
        <v>55</v>
      </c>
      <c r="J14" s="22">
        <v>18</v>
      </c>
      <c r="K14" s="22">
        <f t="shared" si="2"/>
        <v>73</v>
      </c>
      <c r="L14" s="22">
        <f>636+511</f>
        <v>1147</v>
      </c>
      <c r="M14" s="23">
        <f>102+287</f>
        <v>389</v>
      </c>
      <c r="N14" s="24">
        <f t="shared" si="3"/>
        <v>1536</v>
      </c>
      <c r="O14" s="26">
        <f>(K14-E14)/E14</f>
        <v>0.43137254901960786</v>
      </c>
      <c r="P14" s="27">
        <f>(N14-H14)/H14</f>
        <v>0.2907563025210084</v>
      </c>
      <c r="Q14" s="26">
        <f t="shared" si="6"/>
        <v>0.015911072362685266</v>
      </c>
      <c r="R14" s="27">
        <f t="shared" si="7"/>
        <v>0.012520443638770562</v>
      </c>
    </row>
    <row r="15" spans="2:18" ht="27.75" customHeight="1">
      <c r="B15" s="21" t="s">
        <v>11</v>
      </c>
      <c r="C15" s="25">
        <v>296</v>
      </c>
      <c r="D15" s="22">
        <v>49</v>
      </c>
      <c r="E15" s="22">
        <f t="shared" si="0"/>
        <v>345</v>
      </c>
      <c r="F15" s="22">
        <v>8879</v>
      </c>
      <c r="G15" s="22">
        <v>1107</v>
      </c>
      <c r="H15" s="24">
        <f t="shared" si="1"/>
        <v>9986</v>
      </c>
      <c r="I15" s="25">
        <v>506</v>
      </c>
      <c r="J15" s="22">
        <v>41</v>
      </c>
      <c r="K15" s="22">
        <f t="shared" si="2"/>
        <v>547</v>
      </c>
      <c r="L15" s="22">
        <v>13388</v>
      </c>
      <c r="M15" s="23">
        <v>716</v>
      </c>
      <c r="N15" s="24">
        <f t="shared" si="3"/>
        <v>14104</v>
      </c>
      <c r="O15" s="26">
        <f t="shared" si="4"/>
        <v>0.5855072463768116</v>
      </c>
      <c r="P15" s="27">
        <f t="shared" si="5"/>
        <v>0.4123773282595634</v>
      </c>
      <c r="Q15" s="26">
        <f t="shared" si="6"/>
        <v>0.11922406277244987</v>
      </c>
      <c r="R15" s="27">
        <f t="shared" si="7"/>
        <v>0.1149663652872526</v>
      </c>
    </row>
    <row r="16" spans="2:18" ht="27.75" customHeight="1" thickBot="1">
      <c r="B16" s="5" t="s">
        <v>22</v>
      </c>
      <c r="C16" s="18">
        <v>54</v>
      </c>
      <c r="D16" s="15">
        <v>5</v>
      </c>
      <c r="E16" s="22">
        <f t="shared" si="0"/>
        <v>59</v>
      </c>
      <c r="F16" s="15">
        <v>1173.4569999999999</v>
      </c>
      <c r="G16" s="16">
        <v>79.307</v>
      </c>
      <c r="H16" s="24">
        <f t="shared" si="1"/>
        <v>1252.764</v>
      </c>
      <c r="I16" s="18">
        <v>134</v>
      </c>
      <c r="J16" s="15">
        <v>13</v>
      </c>
      <c r="K16" s="22">
        <f>I16+J16</f>
        <v>147</v>
      </c>
      <c r="L16" s="22">
        <v>2846.4260000000004</v>
      </c>
      <c r="M16" s="23">
        <v>220.93300000000002</v>
      </c>
      <c r="N16" s="24">
        <f>L16+M16</f>
        <v>3067.3590000000004</v>
      </c>
      <c r="O16" s="26">
        <f>(K16-E16)/E16</f>
        <v>1.4915254237288136</v>
      </c>
      <c r="P16" s="27">
        <f>(N16-H16)/H16</f>
        <v>1.4484731362012324</v>
      </c>
      <c r="Q16" s="26">
        <f>K16/$K$17</f>
        <v>0.032040104620749785</v>
      </c>
      <c r="R16" s="27">
        <f>N16/$N$17</f>
        <v>0.025003056952718514</v>
      </c>
    </row>
    <row r="17" spans="2:18" ht="36.75" customHeight="1" thickBot="1">
      <c r="B17" s="42" t="s">
        <v>15</v>
      </c>
      <c r="C17" s="30">
        <f>SUM(C10:C16)</f>
        <v>3400</v>
      </c>
      <c r="D17" s="31">
        <f>SUM(D10:D16)</f>
        <v>963</v>
      </c>
      <c r="E17" s="31">
        <f>SUM(E10:E16)</f>
        <v>4363</v>
      </c>
      <c r="F17" s="31">
        <f>SUM(F10:F16)</f>
        <v>86048.457</v>
      </c>
      <c r="G17" s="32">
        <f>SUM(G10:G16)</f>
        <v>16995.307</v>
      </c>
      <c r="H17" s="33">
        <f>SUM(H10:H15)</f>
        <v>101791</v>
      </c>
      <c r="I17" s="30">
        <f aca="true" t="shared" si="8" ref="I17:N17">SUM(I10:I16)</f>
        <v>3917</v>
      </c>
      <c r="J17" s="31">
        <f t="shared" si="8"/>
        <v>671</v>
      </c>
      <c r="K17" s="31">
        <f t="shared" si="8"/>
        <v>4588</v>
      </c>
      <c r="L17" s="31">
        <f t="shared" si="8"/>
        <v>106929.426</v>
      </c>
      <c r="M17" s="32">
        <f t="shared" si="8"/>
        <v>15749.933</v>
      </c>
      <c r="N17" s="33">
        <f t="shared" si="8"/>
        <v>122679.359</v>
      </c>
      <c r="O17" s="34">
        <f t="shared" si="4"/>
        <v>0.05157002062800825</v>
      </c>
      <c r="P17" s="35">
        <f t="shared" si="5"/>
        <v>0.20520830918254065</v>
      </c>
      <c r="Q17" s="34">
        <f>SUM(Q10:Q16)</f>
        <v>1</v>
      </c>
      <c r="R17" s="35">
        <f>SUM(R10:R16)</f>
        <v>1</v>
      </c>
    </row>
    <row r="18" spans="2:18" ht="19.5" customHeight="1"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</row>
    <row r="19" ht="14.25" customHeight="1">
      <c r="B19" s="43"/>
    </row>
  </sheetData>
  <sheetProtection/>
  <mergeCells count="13">
    <mergeCell ref="Q6:R6"/>
    <mergeCell ref="O7:R7"/>
    <mergeCell ref="I7:N7"/>
    <mergeCell ref="F8:H8"/>
    <mergeCell ref="C8:E8"/>
    <mergeCell ref="I8:K8"/>
    <mergeCell ref="B2:R2"/>
    <mergeCell ref="B4:R4"/>
    <mergeCell ref="B5:R5"/>
    <mergeCell ref="L8:N8"/>
    <mergeCell ref="O8:P8"/>
    <mergeCell ref="Q8:R8"/>
    <mergeCell ref="C7:H7"/>
  </mergeCells>
  <printOptions horizontalCentered="1" verticalCentered="1"/>
  <pageMargins left="0.2" right="0.23" top="0.7480314960629921" bottom="0.6692913385826772" header="0.5118110236220472" footer="0.5118110236220472"/>
  <pageSetup fitToHeight="1" fitToWidth="1" horizontalDpi="600" verticalDpi="600" orientation="landscape" paperSize="9" scale="76" r:id="rId1"/>
  <headerFooter alignWithMargins="0">
    <oddFooter>&amp;L&amp;D 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19"/>
  <sheetViews>
    <sheetView zoomScale="67" zoomScaleNormal="67" zoomScalePageLayoutView="0" workbookViewId="0" topLeftCell="A3">
      <selection activeCell="G24" sqref="G24"/>
    </sheetView>
  </sheetViews>
  <sheetFormatPr defaultColWidth="9.140625" defaultRowHeight="12.75"/>
  <cols>
    <col min="1" max="1" width="3.28125" style="0" customWidth="1"/>
    <col min="2" max="2" width="19.7109375" style="0" customWidth="1"/>
    <col min="3" max="3" width="10.28125" style="0" customWidth="1"/>
    <col min="4" max="5" width="9.8515625" style="0" customWidth="1"/>
    <col min="6" max="6" width="11.00390625" style="0" customWidth="1"/>
    <col min="7" max="7" width="10.28125" style="0" customWidth="1"/>
    <col min="8" max="9" width="10.421875" style="0" customWidth="1"/>
    <col min="10" max="12" width="10.28125" style="0" customWidth="1"/>
    <col min="13" max="13" width="11.140625" style="0" customWidth="1"/>
    <col min="14" max="14" width="10.28125" style="0" customWidth="1"/>
    <col min="15" max="16" width="9.00390625" style="0" customWidth="1"/>
    <col min="18" max="18" width="9.8515625" style="0" customWidth="1"/>
  </cols>
  <sheetData>
    <row r="2" spans="2:18" ht="21.75" customHeight="1">
      <c r="B2" s="57" t="s">
        <v>0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</row>
    <row r="3" spans="2:15" ht="15" customHeight="1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2:18" ht="20.25" customHeight="1">
      <c r="B4" s="58" t="s">
        <v>30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</row>
    <row r="5" spans="2:18" ht="21.75" customHeight="1"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</row>
    <row r="6" spans="2:18" ht="16.5" customHeight="1" thickBot="1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Q6" s="46" t="s">
        <v>17</v>
      </c>
      <c r="R6" s="47"/>
    </row>
    <row r="7" spans="2:18" ht="16.5" customHeight="1">
      <c r="B7" s="3"/>
      <c r="C7" s="59">
        <v>44593</v>
      </c>
      <c r="D7" s="60"/>
      <c r="E7" s="60"/>
      <c r="F7" s="60"/>
      <c r="G7" s="60"/>
      <c r="H7" s="60"/>
      <c r="I7" s="59">
        <v>44958</v>
      </c>
      <c r="J7" s="60"/>
      <c r="K7" s="60"/>
      <c r="L7" s="60"/>
      <c r="M7" s="60"/>
      <c r="N7" s="61"/>
      <c r="O7" s="62" t="s">
        <v>13</v>
      </c>
      <c r="P7" s="63"/>
      <c r="Q7" s="63"/>
      <c r="R7" s="64"/>
    </row>
    <row r="8" spans="2:18" ht="16.5" customHeight="1">
      <c r="B8" s="4" t="s">
        <v>1</v>
      </c>
      <c r="C8" s="48" t="s">
        <v>3</v>
      </c>
      <c r="D8" s="49"/>
      <c r="E8" s="50"/>
      <c r="F8" s="49" t="s">
        <v>2</v>
      </c>
      <c r="G8" s="49"/>
      <c r="H8" s="52"/>
      <c r="I8" s="48" t="s">
        <v>3</v>
      </c>
      <c r="J8" s="49"/>
      <c r="K8" s="50"/>
      <c r="L8" s="51" t="s">
        <v>2</v>
      </c>
      <c r="M8" s="49"/>
      <c r="N8" s="52"/>
      <c r="O8" s="53" t="s">
        <v>4</v>
      </c>
      <c r="P8" s="54"/>
      <c r="Q8" s="55" t="s">
        <v>27</v>
      </c>
      <c r="R8" s="56"/>
    </row>
    <row r="9" spans="2:18" ht="16.5" customHeight="1">
      <c r="B9" s="5"/>
      <c r="C9" s="6" t="s">
        <v>5</v>
      </c>
      <c r="D9" s="7" t="s">
        <v>6</v>
      </c>
      <c r="E9" s="7" t="s">
        <v>7</v>
      </c>
      <c r="F9" s="7" t="s">
        <v>5</v>
      </c>
      <c r="G9" s="8" t="s">
        <v>6</v>
      </c>
      <c r="H9" s="9" t="s">
        <v>7</v>
      </c>
      <c r="I9" s="6" t="s">
        <v>5</v>
      </c>
      <c r="J9" s="7" t="s">
        <v>6</v>
      </c>
      <c r="K9" s="7" t="s">
        <v>7</v>
      </c>
      <c r="L9" s="7" t="s">
        <v>5</v>
      </c>
      <c r="M9" s="8" t="s">
        <v>6</v>
      </c>
      <c r="N9" s="9" t="s">
        <v>7</v>
      </c>
      <c r="O9" s="37" t="s">
        <v>9</v>
      </c>
      <c r="P9" s="11" t="s">
        <v>8</v>
      </c>
      <c r="Q9" s="10" t="s">
        <v>9</v>
      </c>
      <c r="R9" s="11" t="s">
        <v>8</v>
      </c>
    </row>
    <row r="10" spans="2:18" ht="27.75" customHeight="1">
      <c r="B10" s="12" t="s">
        <v>21</v>
      </c>
      <c r="C10" s="13">
        <v>15670</v>
      </c>
      <c r="D10" s="14">
        <v>3381</v>
      </c>
      <c r="E10" s="15">
        <f aca="true" t="shared" si="0" ref="E10:E16">C10+D10</f>
        <v>19051</v>
      </c>
      <c r="F10" s="15">
        <v>269601</v>
      </c>
      <c r="G10" s="16">
        <v>35170</v>
      </c>
      <c r="H10" s="17">
        <f aca="true" t="shared" si="1" ref="H10:H16">F10+G10</f>
        <v>304771</v>
      </c>
      <c r="I10" s="13">
        <v>16107</v>
      </c>
      <c r="J10" s="14">
        <v>3337</v>
      </c>
      <c r="K10" s="14">
        <f aca="true" t="shared" si="2" ref="K10:K15">I10+J10</f>
        <v>19444</v>
      </c>
      <c r="L10" s="15">
        <v>290774</v>
      </c>
      <c r="M10" s="16">
        <v>35912</v>
      </c>
      <c r="N10" s="17">
        <f aca="true" t="shared" si="3" ref="N10:N15">L10+M10</f>
        <v>326686</v>
      </c>
      <c r="O10" s="19">
        <f aca="true" t="shared" si="4" ref="O10:O17">(K10-E10)/E10</f>
        <v>0.02062883838118734</v>
      </c>
      <c r="P10" s="20">
        <f aca="true" t="shared" si="5" ref="P10:P17">(N10-H10)/H10</f>
        <v>0.07190644779194871</v>
      </c>
      <c r="Q10" s="19">
        <f aca="true" t="shared" si="6" ref="Q10:Q15">K10/$K$17</f>
        <v>0.15293978841389075</v>
      </c>
      <c r="R10" s="20">
        <f aca="true" t="shared" si="7" ref="R10:R15">N10/$N$17</f>
        <v>0.15317841097682142</v>
      </c>
    </row>
    <row r="11" spans="2:18" ht="27.75" customHeight="1">
      <c r="B11" s="28" t="s">
        <v>18</v>
      </c>
      <c r="C11" s="25">
        <v>12476</v>
      </c>
      <c r="D11" s="22">
        <v>2858</v>
      </c>
      <c r="E11" s="22">
        <f t="shared" si="0"/>
        <v>15334</v>
      </c>
      <c r="F11" s="39">
        <v>235269</v>
      </c>
      <c r="G11" s="39">
        <v>26182</v>
      </c>
      <c r="H11" s="24">
        <f t="shared" si="1"/>
        <v>261451</v>
      </c>
      <c r="I11" s="25">
        <v>13403</v>
      </c>
      <c r="J11" s="22">
        <v>2865</v>
      </c>
      <c r="K11" s="22">
        <f t="shared" si="2"/>
        <v>16268</v>
      </c>
      <c r="L11" s="39">
        <v>254802</v>
      </c>
      <c r="M11" s="39">
        <v>27734</v>
      </c>
      <c r="N11" s="24">
        <f t="shared" si="3"/>
        <v>282536</v>
      </c>
      <c r="O11" s="26">
        <f t="shared" si="4"/>
        <v>0.06091039520020869</v>
      </c>
      <c r="P11" s="27">
        <f t="shared" si="5"/>
        <v>0.08064608664721114</v>
      </c>
      <c r="Q11" s="26">
        <f t="shared" si="6"/>
        <v>0.12795846934361113</v>
      </c>
      <c r="R11" s="27">
        <f t="shared" si="7"/>
        <v>0.13247710499913437</v>
      </c>
    </row>
    <row r="12" spans="2:18" ht="27.75" customHeight="1">
      <c r="B12" s="21" t="s">
        <v>26</v>
      </c>
      <c r="C12" s="25">
        <v>7645</v>
      </c>
      <c r="D12" s="22">
        <v>3563</v>
      </c>
      <c r="E12" s="22">
        <f t="shared" si="0"/>
        <v>11208</v>
      </c>
      <c r="F12" s="22">
        <v>135927</v>
      </c>
      <c r="G12" s="22">
        <v>40176</v>
      </c>
      <c r="H12" s="24">
        <f t="shared" si="1"/>
        <v>176103</v>
      </c>
      <c r="I12" s="25">
        <v>8280</v>
      </c>
      <c r="J12" s="22">
        <v>3720</v>
      </c>
      <c r="K12" s="22">
        <f t="shared" si="2"/>
        <v>12000</v>
      </c>
      <c r="L12" s="22">
        <v>149521</v>
      </c>
      <c r="M12" s="22">
        <v>40961</v>
      </c>
      <c r="N12" s="24">
        <f t="shared" si="3"/>
        <v>190482</v>
      </c>
      <c r="O12" s="26">
        <f t="shared" si="4"/>
        <v>0.07066381156316917</v>
      </c>
      <c r="P12" s="27">
        <f t="shared" si="5"/>
        <v>0.08165107919796936</v>
      </c>
      <c r="Q12" s="26">
        <f t="shared" si="6"/>
        <v>0.0943878554292681</v>
      </c>
      <c r="R12" s="27">
        <f t="shared" si="7"/>
        <v>0.08931429592846615</v>
      </c>
    </row>
    <row r="13" spans="2:18" ht="27.75" customHeight="1">
      <c r="B13" s="21" t="s">
        <v>10</v>
      </c>
      <c r="C13" s="25">
        <v>47900</v>
      </c>
      <c r="D13" s="22">
        <v>12507</v>
      </c>
      <c r="E13" s="22">
        <f t="shared" si="0"/>
        <v>60407</v>
      </c>
      <c r="F13" s="22">
        <v>830789</v>
      </c>
      <c r="G13" s="22">
        <v>132636</v>
      </c>
      <c r="H13" s="24">
        <f t="shared" si="1"/>
        <v>963425</v>
      </c>
      <c r="I13" s="25">
        <v>50434</v>
      </c>
      <c r="J13" s="22">
        <v>12694</v>
      </c>
      <c r="K13" s="22">
        <f t="shared" si="2"/>
        <v>63128</v>
      </c>
      <c r="L13" s="22">
        <v>911229</v>
      </c>
      <c r="M13" s="22">
        <v>139788</v>
      </c>
      <c r="N13" s="24">
        <f t="shared" si="3"/>
        <v>1051017</v>
      </c>
      <c r="O13" s="26">
        <f t="shared" si="4"/>
        <v>0.045044448491068916</v>
      </c>
      <c r="P13" s="27">
        <f t="shared" si="5"/>
        <v>0.09091730025689597</v>
      </c>
      <c r="Q13" s="26">
        <f t="shared" si="6"/>
        <v>0.4965430447949031</v>
      </c>
      <c r="R13" s="27">
        <f t="shared" si="7"/>
        <v>0.49280689704984576</v>
      </c>
    </row>
    <row r="14" spans="2:18" ht="27.75" customHeight="1">
      <c r="B14" s="28" t="s">
        <v>23</v>
      </c>
      <c r="C14" s="25">
        <v>472</v>
      </c>
      <c r="D14" s="22">
        <v>84</v>
      </c>
      <c r="E14" s="22">
        <f t="shared" si="0"/>
        <v>556</v>
      </c>
      <c r="F14" s="22">
        <v>7168</v>
      </c>
      <c r="G14" s="22">
        <v>1343</v>
      </c>
      <c r="H14" s="24">
        <f t="shared" si="1"/>
        <v>8511</v>
      </c>
      <c r="I14" s="25">
        <v>1358</v>
      </c>
      <c r="J14" s="22">
        <v>183</v>
      </c>
      <c r="K14" s="22">
        <f t="shared" si="2"/>
        <v>1541</v>
      </c>
      <c r="L14" s="22">
        <v>20465</v>
      </c>
      <c r="M14" s="22">
        <v>3162</v>
      </c>
      <c r="N14" s="24">
        <f t="shared" si="3"/>
        <v>23627</v>
      </c>
      <c r="O14" s="26">
        <f>(K14-E14)/E14</f>
        <v>1.7715827338129497</v>
      </c>
      <c r="P14" s="27">
        <f>(N14-H14)/H14</f>
        <v>1.7760545176829985</v>
      </c>
      <c r="Q14" s="26">
        <f t="shared" si="6"/>
        <v>0.012120973768041846</v>
      </c>
      <c r="R14" s="27">
        <f t="shared" si="7"/>
        <v>0.011078363676892671</v>
      </c>
    </row>
    <row r="15" spans="2:18" ht="27.75" customHeight="1">
      <c r="B15" s="21" t="s">
        <v>11</v>
      </c>
      <c r="C15" s="25">
        <v>11741</v>
      </c>
      <c r="D15" s="22">
        <v>2424</v>
      </c>
      <c r="E15" s="22">
        <f t="shared" si="0"/>
        <v>14165</v>
      </c>
      <c r="F15" s="22">
        <v>215406</v>
      </c>
      <c r="G15" s="22">
        <v>23644</v>
      </c>
      <c r="H15" s="24">
        <f t="shared" si="1"/>
        <v>239050</v>
      </c>
      <c r="I15" s="25">
        <v>11931</v>
      </c>
      <c r="J15" s="22">
        <v>2107</v>
      </c>
      <c r="K15" s="22">
        <f t="shared" si="2"/>
        <v>14038</v>
      </c>
      <c r="L15" s="22">
        <v>224523</v>
      </c>
      <c r="M15" s="22">
        <v>20760</v>
      </c>
      <c r="N15" s="24">
        <f t="shared" si="3"/>
        <v>245283</v>
      </c>
      <c r="O15" s="26">
        <f t="shared" si="4"/>
        <v>-0.008965760677726791</v>
      </c>
      <c r="P15" s="27">
        <f t="shared" si="5"/>
        <v>0.026074043087220247</v>
      </c>
      <c r="Q15" s="26">
        <f t="shared" si="6"/>
        <v>0.11041805954300547</v>
      </c>
      <c r="R15" s="27">
        <f t="shared" si="7"/>
        <v>0.11500970405719158</v>
      </c>
    </row>
    <row r="16" spans="2:18" ht="27.75" customHeight="1" thickBot="1">
      <c r="B16" s="5" t="s">
        <v>22</v>
      </c>
      <c r="C16" s="18">
        <v>220</v>
      </c>
      <c r="D16" s="15">
        <v>14</v>
      </c>
      <c r="E16" s="22">
        <f t="shared" si="0"/>
        <v>234</v>
      </c>
      <c r="F16" s="15">
        <v>3931.6</v>
      </c>
      <c r="G16" s="16">
        <v>224.506</v>
      </c>
      <c r="H16" s="24">
        <f t="shared" si="1"/>
        <v>4156.106</v>
      </c>
      <c r="I16" s="18">
        <v>628</v>
      </c>
      <c r="J16" s="15">
        <v>88</v>
      </c>
      <c r="K16" s="22">
        <f>I16+J16</f>
        <v>716</v>
      </c>
      <c r="L16" s="22">
        <v>11638.112</v>
      </c>
      <c r="M16" s="22">
        <v>1446.575</v>
      </c>
      <c r="N16" s="24">
        <f>L16+M16</f>
        <v>13084.687</v>
      </c>
      <c r="O16" s="26">
        <f>(K16-E16)/E16</f>
        <v>2.0598290598290596</v>
      </c>
      <c r="P16" s="27">
        <f>(N16-H16)/H16</f>
        <v>2.1483044465179666</v>
      </c>
      <c r="Q16" s="26">
        <f>K16/$K$17</f>
        <v>0.005631808707279663</v>
      </c>
      <c r="R16" s="27">
        <f>N16/$N$17</f>
        <v>0.006135223311648104</v>
      </c>
    </row>
    <row r="17" spans="2:18" ht="33.75" customHeight="1" thickBot="1">
      <c r="B17" s="29" t="s">
        <v>15</v>
      </c>
      <c r="C17" s="30">
        <f aca="true" t="shared" si="8" ref="C17:H17">SUM(C10:C16)</f>
        <v>96124</v>
      </c>
      <c r="D17" s="31">
        <f t="shared" si="8"/>
        <v>24831</v>
      </c>
      <c r="E17" s="31">
        <f t="shared" si="8"/>
        <v>120955</v>
      </c>
      <c r="F17" s="31">
        <f t="shared" si="8"/>
        <v>1698091.6</v>
      </c>
      <c r="G17" s="32">
        <f t="shared" si="8"/>
        <v>259375.506</v>
      </c>
      <c r="H17" s="33">
        <f t="shared" si="8"/>
        <v>1957467.106</v>
      </c>
      <c r="I17" s="30">
        <f aca="true" t="shared" si="9" ref="I17:N17">SUM(I10:I16)</f>
        <v>102141</v>
      </c>
      <c r="J17" s="31">
        <f t="shared" si="9"/>
        <v>24994</v>
      </c>
      <c r="K17" s="31">
        <f t="shared" si="9"/>
        <v>127135</v>
      </c>
      <c r="L17" s="31">
        <f t="shared" si="9"/>
        <v>1862952.112</v>
      </c>
      <c r="M17" s="32">
        <f t="shared" si="9"/>
        <v>269763.575</v>
      </c>
      <c r="N17" s="33">
        <f t="shared" si="9"/>
        <v>2132715.687</v>
      </c>
      <c r="O17" s="34">
        <f t="shared" si="4"/>
        <v>0.05109338183622008</v>
      </c>
      <c r="P17" s="35">
        <f t="shared" si="5"/>
        <v>0.08952823802904815</v>
      </c>
      <c r="Q17" s="34">
        <f>SUM(Q10:Q16)</f>
        <v>1</v>
      </c>
      <c r="R17" s="35">
        <f>SUM(R10:R16)</f>
        <v>0.9999999999999999</v>
      </c>
    </row>
    <row r="18" ht="16.5" customHeight="1">
      <c r="B18" s="43"/>
    </row>
    <row r="19" ht="17.25" customHeight="1">
      <c r="B19" s="43"/>
    </row>
  </sheetData>
  <sheetProtection/>
  <mergeCells count="13">
    <mergeCell ref="O7:R7"/>
    <mergeCell ref="C8:E8"/>
    <mergeCell ref="I8:K8"/>
    <mergeCell ref="B2:R2"/>
    <mergeCell ref="B4:R4"/>
    <mergeCell ref="B5:R5"/>
    <mergeCell ref="L8:N8"/>
    <mergeCell ref="O8:P8"/>
    <mergeCell ref="Q8:R8"/>
    <mergeCell ref="C7:H7"/>
    <mergeCell ref="I7:N7"/>
    <mergeCell ref="F8:H8"/>
    <mergeCell ref="Q6:R6"/>
  </mergeCells>
  <printOptions horizontalCentered="1" verticalCentered="1"/>
  <pageMargins left="0.2" right="0.23" top="0.7480314960629921" bottom="0.6692913385826772" header="0.5118110236220472" footer="0.5118110236220472"/>
  <pageSetup fitToHeight="1" fitToWidth="1" horizontalDpi="600" verticalDpi="600" orientation="landscape" paperSize="9" scale="79" r:id="rId1"/>
  <headerFooter alignWithMargins="0">
    <oddFooter>&amp;L&amp;D 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0" sqref="B20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Isolinda Dâmaso</dc:creator>
  <cp:keywords/>
  <dc:description/>
  <cp:lastModifiedBy>Isolinda Damaso</cp:lastModifiedBy>
  <cp:lastPrinted>2023-07-18T10:23:49Z</cp:lastPrinted>
  <dcterms:created xsi:type="dcterms:W3CDTF">2008-08-19T09:37:51Z</dcterms:created>
  <dcterms:modified xsi:type="dcterms:W3CDTF">2023-07-18T10:26:15Z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cf76f155ced4ddcb4097134ff3c332f">
    <vt:lpwstr/>
  </property>
  <property fmtid="{D5CDD505-2E9C-101B-9397-08002B2CF9AE}" pid="3" name="TaxCatchAll">
    <vt:lpwstr/>
  </property>
</Properties>
</file>