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708" windowWidth="19032" windowHeight="6408" activeTab="0"/>
  </bookViews>
  <sheets>
    <sheet name="Quadro 1" sheetId="1" r:id="rId1"/>
    <sheet name="Quadro 2" sheetId="2" r:id="rId2"/>
    <sheet name="Folha1" sheetId="3" r:id="rId3"/>
  </sheets>
  <definedNames>
    <definedName name="_xlnm.Print_Area" localSheetId="0">'Quadro 1'!$A$2:$U$31</definedName>
  </definedNames>
  <calcPr fullCalcOnLoad="1"/>
</workbook>
</file>

<file path=xl/sharedStrings.xml><?xml version="1.0" encoding="utf-8"?>
<sst xmlns="http://schemas.openxmlformats.org/spreadsheetml/2006/main" count="104" uniqueCount="50">
  <si>
    <t>A L 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</si>
  <si>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</si>
  <si>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</si>
  <si>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</si>
  <si>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∆</t>
  </si>
  <si>
    <t>Quota</t>
  </si>
  <si>
    <t xml:space="preserve"> MÊS</t>
  </si>
  <si>
    <t xml:space="preserve"> ACUM.</t>
  </si>
  <si>
    <t xml:space="preserve"> Mercado</t>
  </si>
  <si>
    <t>Nº Cont.</t>
  </si>
  <si>
    <t>Valor</t>
  </si>
  <si>
    <t>V. Médio</t>
  </si>
  <si>
    <t>CAIXA C. CREDITO AGRICOLA</t>
  </si>
  <si>
    <t>CATERPILLAR</t>
  </si>
  <si>
    <t xml:space="preserve">MILLENNIUM BCP </t>
  </si>
  <si>
    <t xml:space="preserve">TOTAL       </t>
  </si>
  <si>
    <t xml:space="preserve">A L F </t>
  </si>
  <si>
    <t>VIATURAS</t>
  </si>
  <si>
    <t>EQUIPAMENTOS</t>
  </si>
  <si>
    <t xml:space="preserve">TOTAL </t>
  </si>
  <si>
    <t>LIGEIRAS</t>
  </si>
  <si>
    <t>PESADAS</t>
  </si>
  <si>
    <t>GERAL</t>
  </si>
  <si>
    <t xml:space="preserve">EMPRESAS </t>
  </si>
  <si>
    <t xml:space="preserve">PARTICULARES </t>
  </si>
  <si>
    <t>TOTAL VIATURS LIGEIRAS</t>
  </si>
  <si>
    <t>Nº.Viat</t>
  </si>
  <si>
    <t>Nº.Cont</t>
  </si>
  <si>
    <t>% E/P</t>
  </si>
  <si>
    <t>% L/P</t>
  </si>
  <si>
    <t>% V/E</t>
  </si>
  <si>
    <t>TOTAL  VIATURAS</t>
  </si>
  <si>
    <t>BBVA Portugal</t>
  </si>
  <si>
    <t>DE LANGE LANDEN</t>
  </si>
  <si>
    <t xml:space="preserve">BNP PARIBAS LEASE GROUP  </t>
  </si>
  <si>
    <t>NOVO BANCO</t>
  </si>
  <si>
    <t>BPI</t>
  </si>
  <si>
    <t>MONTEPIO CRÉDITO</t>
  </si>
  <si>
    <t>VALOR ACUMULADO ASSOCIADAS</t>
  </si>
  <si>
    <t>SANTANDER TOTTA</t>
  </si>
  <si>
    <t>BANKINTER</t>
  </si>
  <si>
    <t xml:space="preserve">NºVt </t>
  </si>
  <si>
    <t>EUROBIC</t>
  </si>
  <si>
    <t>BANCO MONTEPIO</t>
  </si>
  <si>
    <t>CAIXA GERAL DEPOSITOS</t>
  </si>
  <si>
    <t xml:space="preserve">BNP PARIBAS LEASE GROUP (1) </t>
  </si>
  <si>
    <t>QUADRO 1 - MAPA  PRODUÇÃO DA LOCAÇÃO MOBILIÁRIA - JANEIRO 2023 / 2022</t>
  </si>
  <si>
    <t>ANO 2022</t>
  </si>
  <si>
    <t>QUADRO 2 - VALOR DA  PRODUÇÃO  MOBILIÁRIA POR SEGMENTO DE MERCADO E TIPO DE EQUIPAMENTO -  JANEIRO 2023</t>
  </si>
  <si>
    <t>TOTAL MENSAL - JANEIRO 2023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</si>
</sst>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/&quot;??_);_(@_)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/&quot;\ _E_s_c_._-;_-@_-"/>
    <numFmt numFmtId="180" formatCode="_-* #,##0.00\ &quot;Esc.&quot;_-;\-* #,##0.00\ &quot;Esc.&quot;_-;_-* &quot;/&quot;??\ &quot;Esc.&quot;_-;_-@_-"/>
    <numFmt numFmtId="181" formatCode="_-* #,##0.00\ _E_s_c_._-;\-* #,##0.00\ _E_s_c_._-;_-* &quot;-&quot;??\ _E_s_c_._-;_-@_-"/>
    <numFmt numFmtId="182" formatCode="0.0%"/>
    <numFmt numFmtId="183" formatCode="0.000%"/>
    <numFmt numFmtId="184" formatCode="#,##0\ [$€-1];[Red]\-#,##0\ [$€-1]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#,##0\ &quot;€&quot;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gray0625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43"/>
        <bgColor rgb="FFFFFF9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7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7" fontId="4" fillId="33" borderId="11" xfId="0" applyNumberFormat="1" applyFont="1" applyFill="1" applyBorder="1" applyAlignment="1">
      <alignment horizontal="center"/>
    </xf>
    <xf numFmtId="17" fontId="4" fillId="33" borderId="12" xfId="0" applyNumberFormat="1" applyFont="1" applyFill="1" applyBorder="1" applyAlignment="1">
      <alignment horizontal="center"/>
    </xf>
    <xf numFmtId="17" fontId="4" fillId="33" borderId="13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Continuous"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9" fontId="0" fillId="0" borderId="26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182" fontId="0" fillId="0" borderId="25" xfId="0" applyNumberFormat="1" applyFont="1" applyFill="1" applyBorder="1" applyAlignment="1">
      <alignment horizontal="center"/>
    </xf>
    <xf numFmtId="182" fontId="0" fillId="0" borderId="28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/>
    </xf>
    <xf numFmtId="9" fontId="0" fillId="0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right"/>
    </xf>
    <xf numFmtId="3" fontId="6" fillId="37" borderId="32" xfId="0" applyNumberFormat="1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 horizontal="right"/>
    </xf>
    <xf numFmtId="3" fontId="6" fillId="37" borderId="34" xfId="0" applyNumberFormat="1" applyFont="1" applyFill="1" applyBorder="1" applyAlignment="1">
      <alignment horizontal="right"/>
    </xf>
    <xf numFmtId="3" fontId="6" fillId="37" borderId="35" xfId="0" applyNumberFormat="1" applyFont="1" applyFill="1" applyBorder="1" applyAlignment="1">
      <alignment horizontal="right"/>
    </xf>
    <xf numFmtId="9" fontId="6" fillId="37" borderId="36" xfId="0" applyNumberFormat="1" applyFont="1" applyFill="1" applyBorder="1" applyAlignment="1">
      <alignment horizontal="right"/>
    </xf>
    <xf numFmtId="3" fontId="6" fillId="37" borderId="37" xfId="0" applyNumberFormat="1" applyFont="1" applyFill="1" applyBorder="1" applyAlignment="1">
      <alignment horizontal="right"/>
    </xf>
    <xf numFmtId="3" fontId="6" fillId="37" borderId="38" xfId="0" applyNumberFormat="1" applyFont="1" applyFill="1" applyBorder="1" applyAlignment="1">
      <alignment/>
    </xf>
    <xf numFmtId="3" fontId="6" fillId="37" borderId="35" xfId="0" applyNumberFormat="1" applyFont="1" applyFill="1" applyBorder="1" applyAlignment="1">
      <alignment/>
    </xf>
    <xf numFmtId="3" fontId="6" fillId="37" borderId="34" xfId="0" applyNumberFormat="1" applyFont="1" applyFill="1" applyBorder="1" applyAlignment="1">
      <alignment/>
    </xf>
    <xf numFmtId="9" fontId="6" fillId="37" borderId="36" xfId="0" applyNumberFormat="1" applyFont="1" applyFill="1" applyBorder="1" applyAlignment="1">
      <alignment horizontal="center"/>
    </xf>
    <xf numFmtId="9" fontId="6" fillId="37" borderId="35" xfId="0" applyNumberFormat="1" applyFont="1" applyFill="1" applyBorder="1" applyAlignment="1">
      <alignment horizontal="center"/>
    </xf>
    <xf numFmtId="9" fontId="6" fillId="37" borderId="39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82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36" borderId="40" xfId="0" applyFont="1" applyFill="1" applyBorder="1" applyAlignment="1">
      <alignment horizontal="center"/>
    </xf>
    <xf numFmtId="0" fontId="8" fillId="36" borderId="41" xfId="0" applyFont="1" applyFill="1" applyBorder="1" applyAlignment="1">
      <alignment horizontal="center"/>
    </xf>
    <xf numFmtId="0" fontId="11" fillId="36" borderId="41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42" xfId="0" applyFont="1" applyFill="1" applyBorder="1" applyAlignment="1">
      <alignment horizontal="center"/>
    </xf>
    <xf numFmtId="0" fontId="11" fillId="36" borderId="43" xfId="0" applyFont="1" applyFill="1" applyBorder="1" applyAlignment="1">
      <alignment/>
    </xf>
    <xf numFmtId="0" fontId="7" fillId="38" borderId="44" xfId="0" applyFont="1" applyFill="1" applyBorder="1" applyAlignment="1">
      <alignment horizontal="center"/>
    </xf>
    <xf numFmtId="0" fontId="13" fillId="38" borderId="45" xfId="0" applyFont="1" applyFill="1" applyBorder="1" applyAlignment="1">
      <alignment horizontal="center"/>
    </xf>
    <xf numFmtId="0" fontId="7" fillId="38" borderId="46" xfId="0" applyFont="1" applyFill="1" applyBorder="1" applyAlignment="1">
      <alignment horizontal="center"/>
    </xf>
    <xf numFmtId="0" fontId="7" fillId="38" borderId="47" xfId="0" applyFont="1" applyFill="1" applyBorder="1" applyAlignment="1">
      <alignment horizontal="center"/>
    </xf>
    <xf numFmtId="0" fontId="13" fillId="38" borderId="47" xfId="0" applyFont="1" applyFill="1" applyBorder="1" applyAlignment="1">
      <alignment horizontal="center"/>
    </xf>
    <xf numFmtId="0" fontId="7" fillId="38" borderId="45" xfId="0" applyFont="1" applyFill="1" applyBorder="1" applyAlignment="1">
      <alignment horizontal="center"/>
    </xf>
    <xf numFmtId="9" fontId="13" fillId="38" borderId="48" xfId="0" applyNumberFormat="1" applyFont="1" applyFill="1" applyBorder="1" applyAlignment="1">
      <alignment horizontal="center"/>
    </xf>
    <xf numFmtId="0" fontId="7" fillId="38" borderId="49" xfId="0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/>
    </xf>
    <xf numFmtId="9" fontId="6" fillId="0" borderId="51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5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0" fontId="6" fillId="36" borderId="54" xfId="0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9" fontId="0" fillId="0" borderId="2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9" fontId="6" fillId="0" borderId="24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36" borderId="57" xfId="0" applyFont="1" applyFill="1" applyBorder="1" applyAlignment="1">
      <alignment/>
    </xf>
    <xf numFmtId="3" fontId="0" fillId="0" borderId="58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0" fontId="4" fillId="36" borderId="31" xfId="0" applyFont="1" applyFill="1" applyBorder="1" applyAlignment="1">
      <alignment horizontal="right"/>
    </xf>
    <xf numFmtId="3" fontId="6" fillId="37" borderId="35" xfId="0" applyNumberFormat="1" applyFont="1" applyFill="1" applyBorder="1" applyAlignment="1">
      <alignment horizontal="right"/>
    </xf>
    <xf numFmtId="3" fontId="6" fillId="37" borderId="32" xfId="0" applyNumberFormat="1" applyFont="1" applyFill="1" applyBorder="1" applyAlignment="1">
      <alignment/>
    </xf>
    <xf numFmtId="3" fontId="6" fillId="37" borderId="60" xfId="0" applyNumberFormat="1" applyFont="1" applyFill="1" applyBorder="1" applyAlignment="1">
      <alignment/>
    </xf>
    <xf numFmtId="9" fontId="6" fillId="37" borderId="38" xfId="0" applyNumberFormat="1" applyFont="1" applyFill="1" applyBorder="1" applyAlignment="1">
      <alignment/>
    </xf>
    <xf numFmtId="3" fontId="6" fillId="37" borderId="61" xfId="0" applyNumberFormat="1" applyFont="1" applyFill="1" applyBorder="1" applyAlignment="1">
      <alignment/>
    </xf>
    <xf numFmtId="3" fontId="6" fillId="37" borderId="33" xfId="0" applyNumberFormat="1" applyFont="1" applyFill="1" applyBorder="1" applyAlignment="1">
      <alignment/>
    </xf>
    <xf numFmtId="3" fontId="6" fillId="37" borderId="3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9" fontId="0" fillId="0" borderId="24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56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37" borderId="54" xfId="0" applyFont="1" applyFill="1" applyBorder="1" applyAlignment="1">
      <alignment/>
    </xf>
    <xf numFmtId="9" fontId="0" fillId="0" borderId="0" xfId="0" applyNumberFormat="1" applyAlignment="1">
      <alignment/>
    </xf>
    <xf numFmtId="0" fontId="6" fillId="33" borderId="54" xfId="0" applyFont="1" applyFill="1" applyBorder="1" applyAlignment="1">
      <alignment/>
    </xf>
    <xf numFmtId="0" fontId="6" fillId="33" borderId="41" xfId="0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9" fontId="0" fillId="0" borderId="64" xfId="0" applyNumberFormat="1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9" fontId="0" fillId="0" borderId="63" xfId="0" applyNumberFormat="1" applyFont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 horizontal="right"/>
    </xf>
    <xf numFmtId="0" fontId="6" fillId="39" borderId="54" xfId="0" applyFont="1" applyFill="1" applyBorder="1" applyAlignment="1">
      <alignment/>
    </xf>
    <xf numFmtId="0" fontId="7" fillId="38" borderId="48" xfId="0" applyFont="1" applyFill="1" applyBorder="1" applyAlignment="1">
      <alignment horizontal="center"/>
    </xf>
    <xf numFmtId="3" fontId="0" fillId="0" borderId="6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6" fillId="37" borderId="37" xfId="0" applyNumberFormat="1" applyFont="1" applyFill="1" applyBorder="1" applyAlignment="1">
      <alignment/>
    </xf>
    <xf numFmtId="0" fontId="13" fillId="38" borderId="44" xfId="0" applyFont="1" applyFill="1" applyBorder="1" applyAlignment="1">
      <alignment horizontal="center"/>
    </xf>
    <xf numFmtId="3" fontId="6" fillId="0" borderId="50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67" xfId="0" applyNumberFormat="1" applyFont="1" applyFill="1" applyBorder="1" applyAlignment="1">
      <alignment horizontal="right"/>
    </xf>
    <xf numFmtId="3" fontId="6" fillId="0" borderId="62" xfId="0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70" xfId="0" applyNumberFormat="1" applyFont="1" applyBorder="1" applyAlignment="1">
      <alignment/>
    </xf>
    <xf numFmtId="3" fontId="0" fillId="0" borderId="69" xfId="0" applyNumberFormat="1" applyFont="1" applyBorder="1" applyAlignment="1">
      <alignment/>
    </xf>
    <xf numFmtId="0" fontId="13" fillId="38" borderId="7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" fontId="4" fillId="33" borderId="72" xfId="0" applyNumberFormat="1" applyFont="1" applyFill="1" applyBorder="1" applyAlignment="1">
      <alignment horizontal="center"/>
    </xf>
    <xf numFmtId="17" fontId="4" fillId="33" borderId="73" xfId="0" applyNumberFormat="1" applyFont="1" applyFill="1" applyBorder="1" applyAlignment="1">
      <alignment horizontal="center"/>
    </xf>
    <xf numFmtId="17" fontId="4" fillId="33" borderId="74" xfId="0" applyNumberFormat="1" applyFont="1" applyFill="1" applyBorder="1" applyAlignment="1">
      <alignment horizontal="center"/>
    </xf>
    <xf numFmtId="17" fontId="4" fillId="33" borderId="12" xfId="0" applyNumberFormat="1" applyFont="1" applyFill="1" applyBorder="1" applyAlignment="1">
      <alignment horizontal="center"/>
    </xf>
    <xf numFmtId="17" fontId="4" fillId="33" borderId="13" xfId="0" applyNumberFormat="1" applyFont="1" applyFill="1" applyBorder="1" applyAlignment="1">
      <alignment horizontal="center"/>
    </xf>
    <xf numFmtId="0" fontId="4" fillId="33" borderId="73" xfId="0" applyFont="1" applyFill="1" applyBorder="1" applyAlignment="1">
      <alignment horizontal="center"/>
    </xf>
    <xf numFmtId="0" fontId="4" fillId="33" borderId="75" xfId="0" applyFont="1" applyFill="1" applyBorder="1" applyAlignment="1">
      <alignment horizontal="center"/>
    </xf>
    <xf numFmtId="0" fontId="4" fillId="33" borderId="76" xfId="0" applyFont="1" applyFill="1" applyBorder="1" applyAlignment="1">
      <alignment horizontal="center"/>
    </xf>
    <xf numFmtId="0" fontId="4" fillId="33" borderId="77" xfId="0" applyFont="1" applyFill="1" applyBorder="1" applyAlignment="1">
      <alignment horizontal="center"/>
    </xf>
    <xf numFmtId="17" fontId="4" fillId="33" borderId="78" xfId="0" applyNumberFormat="1" applyFont="1" applyFill="1" applyBorder="1" applyAlignment="1">
      <alignment horizontal="center" vertical="center"/>
    </xf>
    <xf numFmtId="17" fontId="4" fillId="33" borderId="76" xfId="0" applyNumberFormat="1" applyFont="1" applyFill="1" applyBorder="1" applyAlignment="1">
      <alignment horizontal="center" vertical="center"/>
    </xf>
    <xf numFmtId="17" fontId="4" fillId="33" borderId="77" xfId="0" applyNumberFormat="1" applyFont="1" applyFill="1" applyBorder="1" applyAlignment="1">
      <alignment horizontal="center" vertical="center"/>
    </xf>
    <xf numFmtId="17" fontId="4" fillId="33" borderId="11" xfId="0" applyNumberFormat="1" applyFont="1" applyFill="1" applyBorder="1" applyAlignment="1">
      <alignment horizontal="center" vertical="center"/>
    </xf>
    <xf numFmtId="17" fontId="4" fillId="33" borderId="12" xfId="0" applyNumberFormat="1" applyFont="1" applyFill="1" applyBorder="1" applyAlignment="1">
      <alignment horizontal="center" vertical="center"/>
    </xf>
    <xf numFmtId="17" fontId="4" fillId="33" borderId="13" xfId="0" applyNumberFormat="1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/>
    </xf>
    <xf numFmtId="0" fontId="4" fillId="33" borderId="79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6" fillId="36" borderId="80" xfId="0" applyFont="1" applyFill="1" applyBorder="1" applyAlignment="1">
      <alignment horizontal="center"/>
    </xf>
    <xf numFmtId="0" fontId="6" fillId="36" borderId="81" xfId="0" applyFont="1" applyFill="1" applyBorder="1" applyAlignment="1">
      <alignment horizontal="center"/>
    </xf>
    <xf numFmtId="0" fontId="6" fillId="36" borderId="82" xfId="0" applyFont="1" applyFill="1" applyBorder="1" applyAlignment="1">
      <alignment horizontal="center"/>
    </xf>
    <xf numFmtId="0" fontId="10" fillId="36" borderId="80" xfId="0" applyFont="1" applyFill="1" applyBorder="1" applyAlignment="1">
      <alignment horizontal="center"/>
    </xf>
    <xf numFmtId="0" fontId="10" fillId="36" borderId="81" xfId="0" applyFont="1" applyFill="1" applyBorder="1" applyAlignment="1">
      <alignment horizontal="center"/>
    </xf>
    <xf numFmtId="0" fontId="10" fillId="36" borderId="82" xfId="0" applyFont="1" applyFill="1" applyBorder="1" applyAlignment="1">
      <alignment horizontal="center"/>
    </xf>
    <xf numFmtId="0" fontId="4" fillId="36" borderId="83" xfId="0" applyFont="1" applyFill="1" applyBorder="1" applyAlignment="1">
      <alignment horizontal="center" vertical="center"/>
    </xf>
    <xf numFmtId="0" fontId="4" fillId="36" borderId="84" xfId="0" applyFont="1" applyFill="1" applyBorder="1" applyAlignment="1">
      <alignment horizontal="center" vertical="center"/>
    </xf>
    <xf numFmtId="0" fontId="4" fillId="36" borderId="85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36" borderId="83" xfId="0" applyFont="1" applyFill="1" applyBorder="1" applyAlignment="1">
      <alignment horizontal="center" vertical="center" wrapText="1"/>
    </xf>
    <xf numFmtId="0" fontId="8" fillId="36" borderId="84" xfId="0" applyFont="1" applyFill="1" applyBorder="1" applyAlignment="1">
      <alignment horizontal="center" vertical="center" wrapText="1"/>
    </xf>
    <xf numFmtId="0" fontId="8" fillId="36" borderId="85" xfId="0" applyFont="1" applyFill="1" applyBorder="1" applyAlignment="1">
      <alignment horizontal="center" vertical="center" wrapText="1"/>
    </xf>
    <xf numFmtId="0" fontId="8" fillId="36" borderId="86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87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36" borderId="86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53" xfId="0" applyFont="1" applyFill="1" applyBorder="1" applyAlignment="1">
      <alignment horizontal="center"/>
    </xf>
    <xf numFmtId="0" fontId="8" fillId="36" borderId="83" xfId="0" applyFont="1" applyFill="1" applyBorder="1" applyAlignment="1">
      <alignment horizontal="center"/>
    </xf>
    <xf numFmtId="0" fontId="8" fillId="36" borderId="84" xfId="0" applyFont="1" applyFill="1" applyBorder="1" applyAlignment="1">
      <alignment horizontal="center"/>
    </xf>
    <xf numFmtId="0" fontId="8" fillId="36" borderId="88" xfId="0" applyFont="1" applyFill="1" applyBorder="1" applyAlignment="1">
      <alignment horizontal="center"/>
    </xf>
    <xf numFmtId="0" fontId="4" fillId="36" borderId="89" xfId="0" applyFont="1" applyFill="1" applyBorder="1" applyAlignment="1">
      <alignment horizontal="center"/>
    </xf>
    <xf numFmtId="0" fontId="4" fillId="36" borderId="90" xfId="0" applyFont="1" applyFill="1" applyBorder="1" applyAlignment="1">
      <alignment horizontal="center"/>
    </xf>
    <xf numFmtId="0" fontId="4" fillId="36" borderId="91" xfId="0" applyFont="1" applyFill="1" applyBorder="1" applyAlignment="1">
      <alignment horizontal="center"/>
    </xf>
    <xf numFmtId="0" fontId="9" fillId="36" borderId="92" xfId="0" applyFont="1" applyFill="1" applyBorder="1" applyAlignment="1">
      <alignment horizontal="center" vertical="center"/>
    </xf>
    <xf numFmtId="0" fontId="9" fillId="36" borderId="93" xfId="0" applyFont="1" applyFill="1" applyBorder="1" applyAlignment="1">
      <alignment horizontal="center" vertical="center"/>
    </xf>
    <xf numFmtId="0" fontId="9" fillId="36" borderId="94" xfId="0" applyFont="1" applyFill="1" applyBorder="1" applyAlignment="1">
      <alignment horizontal="center" vertical="center"/>
    </xf>
    <xf numFmtId="0" fontId="6" fillId="0" borderId="95" xfId="0" applyFont="1" applyBorder="1" applyAlignment="1">
      <alignment horizontal="center"/>
    </xf>
    <xf numFmtId="0" fontId="8" fillId="36" borderId="89" xfId="0" applyFont="1" applyFill="1" applyBorder="1" applyAlignment="1">
      <alignment horizontal="center" vertical="center"/>
    </xf>
    <xf numFmtId="0" fontId="8" fillId="36" borderId="90" xfId="0" applyFont="1" applyFill="1" applyBorder="1" applyAlignment="1">
      <alignment horizontal="center" vertical="center"/>
    </xf>
    <xf numFmtId="0" fontId="0" fillId="36" borderId="90" xfId="0" applyFont="1" applyFill="1" applyBorder="1" applyAlignment="1">
      <alignment horizontal="center" vertical="center"/>
    </xf>
    <xf numFmtId="0" fontId="8" fillId="36" borderId="91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7"/>
  <sheetViews>
    <sheetView tabSelected="1" zoomScale="63" zoomScaleNormal="63" zoomScalePageLayoutView="0" workbookViewId="0" topLeftCell="A3">
      <selection activeCell="A6" sqref="A6:A9"/>
    </sheetView>
  </sheetViews>
  <sheetFormatPr defaultColWidth="9.140625" defaultRowHeight="12.75"/>
  <cols>
    <col min="1" max="1" width="34.140625" style="0" customWidth="1"/>
    <col min="2" max="2" width="8.28125" style="0" customWidth="1"/>
    <col min="3" max="3" width="8.421875" style="0" customWidth="1"/>
    <col min="4" max="4" width="10.00390625" style="0" customWidth="1"/>
    <col min="5" max="5" width="8.7109375" style="0" customWidth="1"/>
    <col min="6" max="6" width="8.421875" style="0" customWidth="1"/>
    <col min="7" max="7" width="8.140625" style="0" customWidth="1"/>
    <col min="8" max="8" width="11.140625" style="0" customWidth="1"/>
    <col min="9" max="9" width="7.7109375" style="0" customWidth="1"/>
    <col min="10" max="10" width="9.00390625" style="0" customWidth="1"/>
    <col min="11" max="12" width="8.140625" style="0" customWidth="1"/>
    <col min="13" max="13" width="11.28125" style="0" customWidth="1"/>
    <col min="14" max="14" width="8.57421875" style="0" customWidth="1"/>
    <col min="15" max="15" width="7.7109375" style="0" customWidth="1"/>
    <col min="16" max="16" width="7.28125" style="0" customWidth="1"/>
    <col min="17" max="17" width="10.7109375" style="0" customWidth="1"/>
    <col min="18" max="18" width="7.7109375" style="0" customWidth="1"/>
    <col min="19" max="19" width="9.7109375" style="0" customWidth="1"/>
    <col min="20" max="21" width="8.7109375" style="0" customWidth="1"/>
  </cols>
  <sheetData>
    <row r="2" spans="1:21" ht="31.5" customHeight="1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6.25" customHeight="1">
      <c r="A4" s="139" t="s">
        <v>46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20:21" ht="22.5" customHeight="1" thickBot="1">
      <c r="T5" s="3" t="s">
        <v>1</v>
      </c>
      <c r="U5" s="4"/>
    </row>
    <row r="6" spans="1:21" ht="18" customHeight="1" thickTop="1">
      <c r="A6" s="199" t="s">
        <v>2</v>
      </c>
      <c r="B6" s="140" t="s">
        <v>3</v>
      </c>
      <c r="C6" s="141"/>
      <c r="D6" s="141"/>
      <c r="E6" s="141"/>
      <c r="F6" s="141"/>
      <c r="G6" s="141"/>
      <c r="H6" s="141"/>
      <c r="I6" s="141"/>
      <c r="J6" s="142"/>
      <c r="K6" s="145" t="s">
        <v>38</v>
      </c>
      <c r="L6" s="145"/>
      <c r="M6" s="145"/>
      <c r="N6" s="145"/>
      <c r="O6" s="145"/>
      <c r="P6" s="145"/>
      <c r="Q6" s="145"/>
      <c r="R6" s="145"/>
      <c r="S6" s="145"/>
      <c r="T6" s="145"/>
      <c r="U6" s="146"/>
    </row>
    <row r="7" spans="1:21" ht="21">
      <c r="A7" s="200"/>
      <c r="B7" s="149">
        <v>44927</v>
      </c>
      <c r="C7" s="150"/>
      <c r="D7" s="150"/>
      <c r="E7" s="151"/>
      <c r="F7" s="149">
        <v>44562</v>
      </c>
      <c r="G7" s="150"/>
      <c r="H7" s="150"/>
      <c r="I7" s="151"/>
      <c r="J7" s="5" t="s">
        <v>4</v>
      </c>
      <c r="K7" s="147">
        <v>2023</v>
      </c>
      <c r="L7" s="147"/>
      <c r="M7" s="147"/>
      <c r="N7" s="148"/>
      <c r="O7" s="155" t="s">
        <v>47</v>
      </c>
      <c r="P7" s="147"/>
      <c r="Q7" s="147"/>
      <c r="R7" s="148"/>
      <c r="S7" s="6" t="s">
        <v>4</v>
      </c>
      <c r="T7" s="155" t="s">
        <v>5</v>
      </c>
      <c r="U7" s="156"/>
    </row>
    <row r="8" spans="1:21" ht="17.25" customHeight="1">
      <c r="A8" s="200"/>
      <c r="B8" s="152"/>
      <c r="C8" s="153"/>
      <c r="D8" s="153"/>
      <c r="E8" s="154"/>
      <c r="F8" s="152"/>
      <c r="G8" s="153"/>
      <c r="H8" s="153"/>
      <c r="I8" s="154"/>
      <c r="J8" s="10" t="s">
        <v>6</v>
      </c>
      <c r="K8" s="7"/>
      <c r="L8" s="8"/>
      <c r="M8" s="8"/>
      <c r="N8" s="9"/>
      <c r="O8" s="8"/>
      <c r="P8" s="143"/>
      <c r="Q8" s="143"/>
      <c r="R8" s="144"/>
      <c r="S8" s="10" t="s">
        <v>7</v>
      </c>
      <c r="T8" s="157" t="s">
        <v>8</v>
      </c>
      <c r="U8" s="158"/>
    </row>
    <row r="9" spans="1:21" ht="17.25" customHeight="1">
      <c r="A9" s="201"/>
      <c r="B9" s="11" t="s">
        <v>41</v>
      </c>
      <c r="C9" s="12" t="s">
        <v>9</v>
      </c>
      <c r="D9" s="12" t="s">
        <v>10</v>
      </c>
      <c r="E9" s="13" t="s">
        <v>11</v>
      </c>
      <c r="F9" s="11" t="s">
        <v>41</v>
      </c>
      <c r="G9" s="14" t="s">
        <v>9</v>
      </c>
      <c r="H9" s="14" t="s">
        <v>10</v>
      </c>
      <c r="I9" s="15" t="s">
        <v>11</v>
      </c>
      <c r="J9" s="16" t="s">
        <v>10</v>
      </c>
      <c r="K9" s="14" t="s">
        <v>41</v>
      </c>
      <c r="L9" s="14" t="s">
        <v>9</v>
      </c>
      <c r="M9" s="14" t="s">
        <v>10</v>
      </c>
      <c r="N9" s="15" t="s">
        <v>11</v>
      </c>
      <c r="O9" s="14" t="s">
        <v>41</v>
      </c>
      <c r="P9" s="14" t="s">
        <v>9</v>
      </c>
      <c r="Q9" s="14" t="s">
        <v>10</v>
      </c>
      <c r="R9" s="15" t="s">
        <v>11</v>
      </c>
      <c r="S9" s="17" t="s">
        <v>10</v>
      </c>
      <c r="T9" s="18" t="s">
        <v>9</v>
      </c>
      <c r="U9" s="19" t="s">
        <v>10</v>
      </c>
    </row>
    <row r="10" spans="1:21" ht="16.5" customHeight="1">
      <c r="A10" s="110" t="s">
        <v>43</v>
      </c>
      <c r="B10" s="20">
        <f>'Quadro 2'!Y17</f>
        <v>48</v>
      </c>
      <c r="C10" s="117">
        <f>'Quadro 2'!Z17</f>
        <v>49</v>
      </c>
      <c r="D10" s="21">
        <f>'Quadro 2'!AA17</f>
        <v>1606</v>
      </c>
      <c r="E10" s="22">
        <f>D10/C10</f>
        <v>32.775510204081634</v>
      </c>
      <c r="F10" s="20">
        <v>49</v>
      </c>
      <c r="G10" s="117">
        <v>60</v>
      </c>
      <c r="H10" s="121">
        <v>2342</v>
      </c>
      <c r="I10" s="22">
        <f>H10/G10</f>
        <v>39.03333333333333</v>
      </c>
      <c r="J10" s="24">
        <f>(D10-H10)/H10</f>
        <v>-0.3142613151152861</v>
      </c>
      <c r="K10" s="23">
        <v>48</v>
      </c>
      <c r="L10" s="117">
        <v>49</v>
      </c>
      <c r="M10" s="119">
        <v>1606</v>
      </c>
      <c r="N10" s="22">
        <f>M10/L10</f>
        <v>32.775510204081634</v>
      </c>
      <c r="O10" s="23">
        <v>49</v>
      </c>
      <c r="P10" s="25">
        <v>60</v>
      </c>
      <c r="Q10" s="112">
        <v>2342</v>
      </c>
      <c r="R10" s="29">
        <f>Q10/P10</f>
        <v>39.03333333333333</v>
      </c>
      <c r="S10" s="24">
        <f>(M10-Q10)/Q10</f>
        <v>-0.3142613151152861</v>
      </c>
      <c r="T10" s="27">
        <f aca="true" t="shared" si="0" ref="T10:T23">(L10/$L$24)</f>
        <v>0.023344449737970462</v>
      </c>
      <c r="U10" s="28">
        <f aca="true" t="shared" si="1" ref="U10:U23">(M10/$M$24)</f>
        <v>0.015866914407886422</v>
      </c>
    </row>
    <row r="11" spans="1:21" ht="16.5" customHeight="1">
      <c r="A11" s="108" t="s">
        <v>40</v>
      </c>
      <c r="B11" s="20">
        <f>'Quadro 2'!Y18</f>
        <v>0</v>
      </c>
      <c r="C11" s="117">
        <f>'Quadro 2'!Z18</f>
        <v>0</v>
      </c>
      <c r="D11" s="121">
        <f>'Quadro 2'!AA18</f>
        <v>0</v>
      </c>
      <c r="E11" s="22">
        <v>0</v>
      </c>
      <c r="F11" s="20">
        <v>0</v>
      </c>
      <c r="G11" s="117">
        <v>0</v>
      </c>
      <c r="H11" s="121">
        <v>0</v>
      </c>
      <c r="I11" s="22">
        <v>0</v>
      </c>
      <c r="J11" s="24">
        <v>0</v>
      </c>
      <c r="K11" s="20">
        <v>0</v>
      </c>
      <c r="L11" s="117">
        <v>0</v>
      </c>
      <c r="M11" s="26">
        <v>0</v>
      </c>
      <c r="N11" s="22">
        <v>0</v>
      </c>
      <c r="O11" s="20">
        <v>0</v>
      </c>
      <c r="P11" s="117">
        <v>0</v>
      </c>
      <c r="Q11" s="26">
        <v>0</v>
      </c>
      <c r="R11" s="29">
        <v>0</v>
      </c>
      <c r="S11" s="24">
        <v>0</v>
      </c>
      <c r="T11" s="27">
        <f t="shared" si="0"/>
        <v>0</v>
      </c>
      <c r="U11" s="28">
        <f t="shared" si="1"/>
        <v>0</v>
      </c>
    </row>
    <row r="12" spans="1:21" ht="16.5" customHeight="1">
      <c r="A12" s="110" t="s">
        <v>32</v>
      </c>
      <c r="B12" s="20">
        <f>'Quadro 2'!Y19</f>
        <v>0</v>
      </c>
      <c r="C12" s="117">
        <f>'Quadro 2'!Z19</f>
        <v>0</v>
      </c>
      <c r="D12" s="121">
        <f>'Quadro 2'!AA19</f>
        <v>0</v>
      </c>
      <c r="E12" s="22">
        <v>0</v>
      </c>
      <c r="F12" s="20">
        <v>0</v>
      </c>
      <c r="G12" s="117">
        <v>0</v>
      </c>
      <c r="H12" s="121">
        <v>0</v>
      </c>
      <c r="I12" s="22">
        <v>0</v>
      </c>
      <c r="J12" s="24">
        <v>0</v>
      </c>
      <c r="K12" s="23">
        <v>0</v>
      </c>
      <c r="L12" s="117">
        <v>0</v>
      </c>
      <c r="M12" s="119">
        <v>0</v>
      </c>
      <c r="N12" s="22">
        <v>0</v>
      </c>
      <c r="O12" s="23">
        <v>0</v>
      </c>
      <c r="P12" s="25">
        <v>0</v>
      </c>
      <c r="Q12" s="112">
        <v>0</v>
      </c>
      <c r="R12" s="29">
        <v>0</v>
      </c>
      <c r="S12" s="24">
        <v>0</v>
      </c>
      <c r="T12" s="27">
        <f t="shared" si="0"/>
        <v>0</v>
      </c>
      <c r="U12" s="28">
        <f t="shared" si="1"/>
        <v>0</v>
      </c>
    </row>
    <row r="13" spans="1:21" ht="16.5" customHeight="1">
      <c r="A13" s="110" t="s">
        <v>45</v>
      </c>
      <c r="B13" s="20">
        <f>'Quadro 2'!Y20</f>
        <v>75</v>
      </c>
      <c r="C13" s="117">
        <f>'Quadro 2'!Z20</f>
        <v>238</v>
      </c>
      <c r="D13" s="121">
        <f>'Quadro 2'!AA20</f>
        <v>5400</v>
      </c>
      <c r="E13" s="22">
        <f aca="true" t="shared" si="2" ref="E13:E24">D13/C13</f>
        <v>22.689075630252102</v>
      </c>
      <c r="F13" s="20">
        <v>101</v>
      </c>
      <c r="G13" s="117">
        <v>213</v>
      </c>
      <c r="H13" s="121">
        <v>4724</v>
      </c>
      <c r="I13" s="22">
        <f aca="true" t="shared" si="3" ref="I13:I19">H13/G13</f>
        <v>22.178403755868544</v>
      </c>
      <c r="J13" s="24">
        <f aca="true" t="shared" si="4" ref="J13:J24">(D13-H13)/H13</f>
        <v>0.14309906858594412</v>
      </c>
      <c r="K13" s="23">
        <v>75</v>
      </c>
      <c r="L13" s="117">
        <v>238</v>
      </c>
      <c r="M13" s="119">
        <v>5400</v>
      </c>
      <c r="N13" s="22">
        <f aca="true" t="shared" si="5" ref="N13:N24">M13/L13</f>
        <v>22.689075630252102</v>
      </c>
      <c r="O13" s="23">
        <v>1</v>
      </c>
      <c r="P13" s="25">
        <v>213</v>
      </c>
      <c r="Q13" s="112">
        <v>4724</v>
      </c>
      <c r="R13" s="29">
        <f aca="true" t="shared" si="6" ref="R13:R19">Q13/P13</f>
        <v>22.178403755868544</v>
      </c>
      <c r="S13" s="24">
        <f aca="true" t="shared" si="7" ref="S13:S24">(M13-Q13)/Q13</f>
        <v>0.14309906858594412</v>
      </c>
      <c r="T13" s="27">
        <f t="shared" si="0"/>
        <v>0.11338732729871367</v>
      </c>
      <c r="U13" s="28">
        <f t="shared" si="1"/>
        <v>0.05335077073635534</v>
      </c>
    </row>
    <row r="14" spans="1:21" ht="16.5" customHeight="1">
      <c r="A14" s="111" t="s">
        <v>36</v>
      </c>
      <c r="B14" s="20">
        <f>'Quadro 2'!Y21</f>
        <v>341</v>
      </c>
      <c r="C14" s="117">
        <f>'Quadro 2'!Z21</f>
        <v>368</v>
      </c>
      <c r="D14" s="121">
        <f>'Quadro 2'!AA21</f>
        <v>15455</v>
      </c>
      <c r="E14" s="22">
        <f t="shared" si="2"/>
        <v>41.99728260869565</v>
      </c>
      <c r="F14" s="20">
        <v>288</v>
      </c>
      <c r="G14" s="117">
        <v>330</v>
      </c>
      <c r="H14" s="121">
        <v>12985</v>
      </c>
      <c r="I14" s="22">
        <f t="shared" si="3"/>
        <v>39.34848484848485</v>
      </c>
      <c r="J14" s="24">
        <f t="shared" si="4"/>
        <v>0.19021948402002312</v>
      </c>
      <c r="K14" s="23">
        <v>341</v>
      </c>
      <c r="L14" s="117">
        <v>368</v>
      </c>
      <c r="M14" s="119">
        <v>15455</v>
      </c>
      <c r="N14" s="22">
        <f t="shared" si="5"/>
        <v>41.99728260869565</v>
      </c>
      <c r="O14" s="23">
        <v>288</v>
      </c>
      <c r="P14" s="25">
        <v>330</v>
      </c>
      <c r="Q14" s="112">
        <v>12985</v>
      </c>
      <c r="R14" s="29">
        <f t="shared" si="6"/>
        <v>39.34848484848485</v>
      </c>
      <c r="S14" s="24">
        <f t="shared" si="7"/>
        <v>0.19021948402002312</v>
      </c>
      <c r="T14" s="27">
        <f t="shared" si="0"/>
        <v>0.17532158170557408</v>
      </c>
      <c r="U14" s="28">
        <f t="shared" si="1"/>
        <v>0.1526918818019207</v>
      </c>
    </row>
    <row r="15" spans="1:21" ht="16.5" customHeight="1">
      <c r="A15" s="110" t="s">
        <v>12</v>
      </c>
      <c r="B15" s="20">
        <f>'Quadro 2'!Y22</f>
        <v>152</v>
      </c>
      <c r="C15" s="117">
        <f>'Quadro 2'!Z22</f>
        <v>166</v>
      </c>
      <c r="D15" s="121">
        <f>'Quadro 2'!AA22</f>
        <v>5416</v>
      </c>
      <c r="E15" s="22">
        <f t="shared" si="2"/>
        <v>32.626506024096386</v>
      </c>
      <c r="F15" s="20">
        <v>103</v>
      </c>
      <c r="G15" s="117">
        <v>117</v>
      </c>
      <c r="H15" s="121">
        <v>3909</v>
      </c>
      <c r="I15" s="22">
        <f t="shared" si="3"/>
        <v>33.41025641025641</v>
      </c>
      <c r="J15" s="24">
        <f t="shared" si="4"/>
        <v>0.3855205935021745</v>
      </c>
      <c r="K15" s="23">
        <v>152</v>
      </c>
      <c r="L15" s="117">
        <v>166</v>
      </c>
      <c r="M15" s="119">
        <v>5416</v>
      </c>
      <c r="N15" s="22">
        <f t="shared" si="5"/>
        <v>32.626506024096386</v>
      </c>
      <c r="O15" s="23">
        <v>103</v>
      </c>
      <c r="P15" s="25">
        <v>117</v>
      </c>
      <c r="Q15" s="112">
        <v>3909</v>
      </c>
      <c r="R15" s="29">
        <f t="shared" si="6"/>
        <v>33.41025641025641</v>
      </c>
      <c r="S15" s="24">
        <f t="shared" si="7"/>
        <v>0.3855205935021745</v>
      </c>
      <c r="T15" s="27">
        <f t="shared" si="0"/>
        <v>0.07908527870414483</v>
      </c>
      <c r="U15" s="28">
        <f t="shared" si="1"/>
        <v>0.05350884709409268</v>
      </c>
    </row>
    <row r="16" spans="1:21" ht="16.5" customHeight="1">
      <c r="A16" s="122" t="s">
        <v>44</v>
      </c>
      <c r="B16" s="20">
        <f>'Quadro 2'!Y23</f>
        <v>470</v>
      </c>
      <c r="C16" s="117">
        <f>'Quadro 2'!Z23</f>
        <v>375</v>
      </c>
      <c r="D16" s="121">
        <f>'Quadro 2'!AA23</f>
        <v>24741</v>
      </c>
      <c r="E16" s="22">
        <f t="shared" si="2"/>
        <v>65.976</v>
      </c>
      <c r="F16" s="20">
        <v>267</v>
      </c>
      <c r="G16" s="117">
        <v>260</v>
      </c>
      <c r="H16" s="121">
        <v>16886</v>
      </c>
      <c r="I16" s="22">
        <f t="shared" si="3"/>
        <v>64.94615384615385</v>
      </c>
      <c r="J16" s="24">
        <f t="shared" si="4"/>
        <v>0.46517825417505626</v>
      </c>
      <c r="K16" s="23">
        <v>470</v>
      </c>
      <c r="L16" s="117">
        <v>375</v>
      </c>
      <c r="M16" s="119">
        <v>24741</v>
      </c>
      <c r="N16" s="22">
        <f t="shared" si="5"/>
        <v>65.976</v>
      </c>
      <c r="O16" s="23">
        <v>267</v>
      </c>
      <c r="P16" s="25">
        <v>260</v>
      </c>
      <c r="Q16" s="112">
        <v>16886</v>
      </c>
      <c r="R16" s="29">
        <f t="shared" si="6"/>
        <v>64.94615384615385</v>
      </c>
      <c r="S16" s="24">
        <f t="shared" si="7"/>
        <v>0.46517825417505626</v>
      </c>
      <c r="T16" s="27">
        <f t="shared" si="0"/>
        <v>0.17865650309671272</v>
      </c>
      <c r="U16" s="28">
        <f t="shared" si="1"/>
        <v>0.2444354479237347</v>
      </c>
    </row>
    <row r="17" spans="1:21" ht="16.5" customHeight="1">
      <c r="A17" s="110" t="s">
        <v>13</v>
      </c>
      <c r="B17" s="20">
        <f>'Quadro 2'!Y24</f>
        <v>0</v>
      </c>
      <c r="C17" s="117">
        <f>'Quadro 2'!Z24</f>
        <v>5</v>
      </c>
      <c r="D17" s="121">
        <f>'Quadro 2'!AA24</f>
        <v>987</v>
      </c>
      <c r="E17" s="22">
        <f t="shared" si="2"/>
        <v>197.4</v>
      </c>
      <c r="F17" s="20">
        <v>0</v>
      </c>
      <c r="G17" s="117">
        <v>1</v>
      </c>
      <c r="H17" s="121">
        <v>399</v>
      </c>
      <c r="I17" s="22">
        <f t="shared" si="3"/>
        <v>399</v>
      </c>
      <c r="J17" s="24">
        <f t="shared" si="4"/>
        <v>1.4736842105263157</v>
      </c>
      <c r="K17" s="23">
        <v>0</v>
      </c>
      <c r="L17" s="117">
        <v>5</v>
      </c>
      <c r="M17" s="119">
        <v>987</v>
      </c>
      <c r="N17" s="22">
        <f t="shared" si="5"/>
        <v>197.4</v>
      </c>
      <c r="O17" s="23">
        <v>0</v>
      </c>
      <c r="P17" s="25">
        <v>1</v>
      </c>
      <c r="Q17" s="112">
        <v>399</v>
      </c>
      <c r="R17" s="29">
        <f t="shared" si="6"/>
        <v>399</v>
      </c>
      <c r="S17" s="24">
        <f t="shared" si="7"/>
        <v>1.4736842105263157</v>
      </c>
      <c r="T17" s="27">
        <f t="shared" si="0"/>
        <v>0.0023820867079561697</v>
      </c>
      <c r="U17" s="28">
        <f t="shared" si="1"/>
        <v>0.009751335317922726</v>
      </c>
    </row>
    <row r="18" spans="1:21" ht="16.5" customHeight="1">
      <c r="A18" s="110" t="s">
        <v>33</v>
      </c>
      <c r="B18" s="20">
        <f>'Quadro 2'!Y25</f>
        <v>7</v>
      </c>
      <c r="C18" s="117">
        <f>'Quadro 2'!Z25</f>
        <v>36</v>
      </c>
      <c r="D18" s="121">
        <f>'Quadro 2'!AA25</f>
        <v>2571.941</v>
      </c>
      <c r="E18" s="22">
        <f t="shared" si="2"/>
        <v>71.44280555555555</v>
      </c>
      <c r="F18" s="20">
        <v>0</v>
      </c>
      <c r="G18" s="117">
        <v>44</v>
      </c>
      <c r="H18" s="121">
        <v>2823.715</v>
      </c>
      <c r="I18" s="22">
        <f t="shared" si="3"/>
        <v>64.1753409090909</v>
      </c>
      <c r="J18" s="24">
        <f t="shared" si="4"/>
        <v>-0.08916409765149823</v>
      </c>
      <c r="K18" s="23">
        <v>7</v>
      </c>
      <c r="L18" s="117">
        <v>36</v>
      </c>
      <c r="M18" s="119">
        <v>2571.941</v>
      </c>
      <c r="N18" s="22">
        <f t="shared" si="5"/>
        <v>71.44280555555555</v>
      </c>
      <c r="O18" s="23">
        <v>0</v>
      </c>
      <c r="P18" s="25">
        <v>44</v>
      </c>
      <c r="Q18" s="112">
        <v>2823.715</v>
      </c>
      <c r="R18" s="29">
        <f t="shared" si="6"/>
        <v>64.1753409090909</v>
      </c>
      <c r="S18" s="24">
        <f t="shared" si="7"/>
        <v>-0.08916409765149823</v>
      </c>
      <c r="T18" s="27">
        <f t="shared" si="0"/>
        <v>0.01715102429728442</v>
      </c>
      <c r="U18" s="28">
        <f t="shared" si="1"/>
        <v>0.025410191599709718</v>
      </c>
    </row>
    <row r="19" spans="1:21" ht="16.5" customHeight="1">
      <c r="A19" s="110" t="s">
        <v>42</v>
      </c>
      <c r="B19" s="20">
        <f>'Quadro 2'!Y26</f>
        <v>0</v>
      </c>
      <c r="C19" s="117">
        <f>'Quadro 2'!Z26</f>
        <v>134</v>
      </c>
      <c r="D19" s="121">
        <f>'Quadro 2'!AA26</f>
        <v>9121.368</v>
      </c>
      <c r="E19" s="22">
        <f t="shared" si="2"/>
        <v>68.0699104477612</v>
      </c>
      <c r="F19" s="20">
        <v>0</v>
      </c>
      <c r="G19" s="120">
        <v>76</v>
      </c>
      <c r="H19" s="121">
        <v>3040.426</v>
      </c>
      <c r="I19" s="22">
        <f t="shared" si="3"/>
        <v>40.005605263157896</v>
      </c>
      <c r="J19" s="24">
        <f t="shared" si="4"/>
        <v>2.000029601115107</v>
      </c>
      <c r="K19" s="23">
        <v>0</v>
      </c>
      <c r="L19" s="117">
        <v>134</v>
      </c>
      <c r="M19" s="132">
        <v>9121.366</v>
      </c>
      <c r="N19" s="22">
        <f t="shared" si="5"/>
        <v>68.06989552238807</v>
      </c>
      <c r="O19" s="23">
        <v>0</v>
      </c>
      <c r="P19" s="100">
        <v>76</v>
      </c>
      <c r="Q19" s="133">
        <v>3040.426</v>
      </c>
      <c r="R19" s="29">
        <f t="shared" si="6"/>
        <v>40.005605263157896</v>
      </c>
      <c r="S19" s="24">
        <f t="shared" si="7"/>
        <v>2.0000289433125493</v>
      </c>
      <c r="T19" s="27">
        <f t="shared" si="0"/>
        <v>0.06383992377322535</v>
      </c>
      <c r="U19" s="28">
        <f t="shared" si="1"/>
        <v>0.09011701967933083</v>
      </c>
    </row>
    <row r="20" spans="1:21" ht="16.5" customHeight="1">
      <c r="A20" s="110" t="s">
        <v>14</v>
      </c>
      <c r="B20" s="20">
        <f>'Quadro 2'!Y27</f>
        <v>250</v>
      </c>
      <c r="C20" s="117">
        <f>'Quadro 2'!Z27</f>
        <v>225</v>
      </c>
      <c r="D20" s="121">
        <f>'Quadro 2'!AA27</f>
        <v>10938.6</v>
      </c>
      <c r="E20" s="22">
        <f t="shared" si="2"/>
        <v>48.616</v>
      </c>
      <c r="F20" s="20">
        <v>286</v>
      </c>
      <c r="G20" s="117">
        <v>298</v>
      </c>
      <c r="H20" s="26">
        <v>13648</v>
      </c>
      <c r="I20" s="22">
        <f>H20/G20</f>
        <v>45.79865771812081</v>
      </c>
      <c r="J20" s="24">
        <f t="shared" si="4"/>
        <v>-0.1985199296600234</v>
      </c>
      <c r="K20" s="23">
        <v>250</v>
      </c>
      <c r="L20" s="117">
        <v>225</v>
      </c>
      <c r="M20" s="132">
        <v>10938.6</v>
      </c>
      <c r="N20" s="22">
        <f t="shared" si="5"/>
        <v>48.616</v>
      </c>
      <c r="O20" s="23">
        <v>286</v>
      </c>
      <c r="P20" s="25">
        <v>298</v>
      </c>
      <c r="Q20" s="112">
        <v>13648</v>
      </c>
      <c r="R20" s="29">
        <f>Q20/P20</f>
        <v>45.79865771812081</v>
      </c>
      <c r="S20" s="24">
        <f t="shared" si="7"/>
        <v>-0.1985199296600234</v>
      </c>
      <c r="T20" s="27">
        <f t="shared" si="0"/>
        <v>0.10719390185802763</v>
      </c>
      <c r="U20" s="28">
        <f t="shared" si="1"/>
        <v>0.10807087792161046</v>
      </c>
    </row>
    <row r="21" spans="1:21" ht="16.5" customHeight="1">
      <c r="A21" s="110" t="s">
        <v>37</v>
      </c>
      <c r="B21" s="20">
        <f>'Quadro 2'!Y28</f>
        <v>52</v>
      </c>
      <c r="C21" s="117">
        <f>'Quadro 2'!Z28</f>
        <v>51</v>
      </c>
      <c r="D21" s="121">
        <f>'Quadro 2'!AA28</f>
        <v>3920</v>
      </c>
      <c r="E21" s="22">
        <f t="shared" si="2"/>
        <v>76.86274509803921</v>
      </c>
      <c r="F21" s="20">
        <v>44</v>
      </c>
      <c r="G21" s="117">
        <v>47</v>
      </c>
      <c r="H21" s="26">
        <v>2309</v>
      </c>
      <c r="I21" s="22">
        <f>H21/G21</f>
        <v>49.12765957446808</v>
      </c>
      <c r="J21" s="24">
        <f t="shared" si="4"/>
        <v>0.6977046340407103</v>
      </c>
      <c r="K21" s="23">
        <v>52</v>
      </c>
      <c r="L21" s="117">
        <v>51</v>
      </c>
      <c r="M21" s="132">
        <v>3920</v>
      </c>
      <c r="N21" s="22">
        <f t="shared" si="5"/>
        <v>76.86274509803921</v>
      </c>
      <c r="O21" s="23">
        <v>44</v>
      </c>
      <c r="P21" s="25">
        <v>47</v>
      </c>
      <c r="Q21" s="112">
        <v>2309</v>
      </c>
      <c r="R21" s="29">
        <f>Q21/P21</f>
        <v>49.12765957446808</v>
      </c>
      <c r="S21" s="24">
        <f t="shared" si="7"/>
        <v>0.6977046340407103</v>
      </c>
      <c r="T21" s="27">
        <f t="shared" si="0"/>
        <v>0.02429728442115293</v>
      </c>
      <c r="U21" s="28">
        <f t="shared" si="1"/>
        <v>0.03872870764565054</v>
      </c>
    </row>
    <row r="22" spans="1:21" ht="16.5" customHeight="1">
      <c r="A22" s="110" t="s">
        <v>35</v>
      </c>
      <c r="B22" s="20">
        <f>'Quadro 2'!Y29</f>
        <v>156</v>
      </c>
      <c r="C22" s="117">
        <f>'Quadro 2'!Z29</f>
        <v>166</v>
      </c>
      <c r="D22" s="121">
        <f>'Quadro 2'!AA29</f>
        <v>10363</v>
      </c>
      <c r="E22" s="22">
        <f t="shared" si="2"/>
        <v>62.4277108433735</v>
      </c>
      <c r="F22" s="20">
        <v>192</v>
      </c>
      <c r="G22" s="117">
        <v>171</v>
      </c>
      <c r="H22" s="121">
        <v>12188</v>
      </c>
      <c r="I22" s="22">
        <f>H22/G22</f>
        <v>71.27485380116958</v>
      </c>
      <c r="J22" s="24">
        <f t="shared" si="4"/>
        <v>-0.1497374466688546</v>
      </c>
      <c r="K22" s="23">
        <v>156</v>
      </c>
      <c r="L22" s="117">
        <v>166</v>
      </c>
      <c r="M22" s="132">
        <v>10363</v>
      </c>
      <c r="N22" s="22">
        <f t="shared" si="5"/>
        <v>62.4277108433735</v>
      </c>
      <c r="O22" s="20">
        <v>192</v>
      </c>
      <c r="P22" s="117">
        <v>171</v>
      </c>
      <c r="Q22" s="26">
        <v>12188</v>
      </c>
      <c r="R22" s="29">
        <f>Q22/P22</f>
        <v>71.27485380116958</v>
      </c>
      <c r="S22" s="24">
        <f t="shared" si="7"/>
        <v>-0.1497374466688546</v>
      </c>
      <c r="T22" s="27">
        <f t="shared" si="0"/>
        <v>0.07908527870414483</v>
      </c>
      <c r="U22" s="28">
        <f t="shared" si="1"/>
        <v>0.10238408095200932</v>
      </c>
    </row>
    <row r="23" spans="1:21" ht="16.5" customHeight="1" thickBot="1">
      <c r="A23" s="110" t="s">
        <v>39</v>
      </c>
      <c r="B23" s="20">
        <f>'Quadro 2'!Y30</f>
        <v>236</v>
      </c>
      <c r="C23" s="117">
        <f>'Quadro 2'!Z30</f>
        <v>286</v>
      </c>
      <c r="D23" s="121">
        <f>'Quadro 2'!AA30</f>
        <v>10697</v>
      </c>
      <c r="E23" s="113">
        <f t="shared" si="2"/>
        <v>37.4020979020979</v>
      </c>
      <c r="F23" s="20">
        <v>238</v>
      </c>
      <c r="G23" s="117">
        <v>270</v>
      </c>
      <c r="H23" s="26">
        <v>10684</v>
      </c>
      <c r="I23" s="113">
        <f>H23/G23</f>
        <v>39.57037037037037</v>
      </c>
      <c r="J23" s="114">
        <f t="shared" si="4"/>
        <v>0.001216772744290528</v>
      </c>
      <c r="K23" s="23">
        <v>236</v>
      </c>
      <c r="L23" s="117">
        <v>286</v>
      </c>
      <c r="M23" s="132">
        <v>10697</v>
      </c>
      <c r="N23" s="30">
        <f t="shared" si="5"/>
        <v>37.4020979020979</v>
      </c>
      <c r="O23" s="115">
        <v>238</v>
      </c>
      <c r="P23" s="116">
        <v>270</v>
      </c>
      <c r="Q23" s="112">
        <v>10684</v>
      </c>
      <c r="R23" s="29">
        <f>Q23/P23</f>
        <v>39.57037037037037</v>
      </c>
      <c r="S23" s="31">
        <f t="shared" si="7"/>
        <v>0.001216772744290528</v>
      </c>
      <c r="T23" s="27">
        <f t="shared" si="0"/>
        <v>0.1362553596950929</v>
      </c>
      <c r="U23" s="28">
        <f t="shared" si="1"/>
        <v>0.10568392491977649</v>
      </c>
    </row>
    <row r="24" spans="1:21" ht="34.5" customHeight="1" thickBot="1">
      <c r="A24" s="32" t="s">
        <v>15</v>
      </c>
      <c r="B24" s="33">
        <f>SUM(B10:B23)</f>
        <v>1787</v>
      </c>
      <c r="C24" s="34">
        <f>SUM(C10:C23)</f>
        <v>2099</v>
      </c>
      <c r="D24" s="34">
        <f>SUM(D10:D23)</f>
        <v>101216.909</v>
      </c>
      <c r="E24" s="35">
        <f t="shared" si="2"/>
        <v>48.22149070986184</v>
      </c>
      <c r="F24" s="36">
        <f>SUM(F10:F23)</f>
        <v>1568</v>
      </c>
      <c r="G24" s="33">
        <f>SUM(G10:G23)</f>
        <v>1887</v>
      </c>
      <c r="H24" s="34">
        <f>SUM(H10:H23)</f>
        <v>85938.141</v>
      </c>
      <c r="I24" s="33">
        <f>H24/G24</f>
        <v>45.54220508744039</v>
      </c>
      <c r="J24" s="37">
        <f t="shared" si="4"/>
        <v>0.17778797425929885</v>
      </c>
      <c r="K24" s="38">
        <f>SUM(K10:K23)</f>
        <v>1787</v>
      </c>
      <c r="L24" s="33">
        <f>SUM(L10:L23)</f>
        <v>2099</v>
      </c>
      <c r="M24" s="34">
        <f>SUM(M10:M23)</f>
        <v>101216.907</v>
      </c>
      <c r="N24" s="39">
        <f t="shared" si="5"/>
        <v>48.22148975702716</v>
      </c>
      <c r="O24" s="40">
        <f>SUM(O10:O23)</f>
        <v>1468</v>
      </c>
      <c r="P24" s="33">
        <f>SUM(P10:P23)</f>
        <v>1887</v>
      </c>
      <c r="Q24" s="34">
        <f>SUM(Q10:Q23)</f>
        <v>85938.141</v>
      </c>
      <c r="R24" s="41">
        <f>Q24/P24</f>
        <v>45.54220508744039</v>
      </c>
      <c r="S24" s="42">
        <f t="shared" si="7"/>
        <v>0.17778795098674524</v>
      </c>
      <c r="T24" s="43">
        <f>SUM(T10:T23)</f>
        <v>1</v>
      </c>
      <c r="U24" s="44">
        <f>SUM(U10:U23)</f>
        <v>0.9999999999999999</v>
      </c>
    </row>
    <row r="25" spans="1:21" ht="14.25" thickTop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8"/>
      <c r="U25" s="48"/>
    </row>
    <row r="26" spans="1:5" ht="12.75">
      <c r="A26" s="98"/>
      <c r="B26" s="99"/>
      <c r="C26" s="99"/>
      <c r="D26" s="99"/>
      <c r="E26" s="99"/>
    </row>
    <row r="27" ht="12.75">
      <c r="A27" s="131"/>
    </row>
  </sheetData>
  <sheetProtection/>
  <mergeCells count="11">
    <mergeCell ref="A6:A9"/>
    <mergeCell ref="A4:U4"/>
    <mergeCell ref="B6:J6"/>
    <mergeCell ref="P8:R8"/>
    <mergeCell ref="K6:U6"/>
    <mergeCell ref="K7:N7"/>
    <mergeCell ref="F7:I8"/>
    <mergeCell ref="B7:E8"/>
    <mergeCell ref="O7:R7"/>
    <mergeCell ref="T7:U7"/>
    <mergeCell ref="T8:U8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70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7"/>
  <sheetViews>
    <sheetView zoomScale="60" zoomScaleNormal="60" zoomScalePageLayoutView="0" workbookViewId="0" topLeftCell="A13">
      <selection activeCell="P43" sqref="P43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4" width="8.421875" style="0" customWidth="1"/>
    <col min="25" max="25" width="8.00390625" style="0" customWidth="1"/>
    <col min="26" max="26" width="8.140625" style="0" customWidth="1"/>
    <col min="27" max="27" width="11.8515625" style="0" customWidth="1"/>
  </cols>
  <sheetData>
    <row r="3" spans="1:27" ht="27.75" customHeight="1">
      <c r="A3" s="171" t="s">
        <v>16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7" spans="1:27" ht="21">
      <c r="A7" s="181" t="s">
        <v>48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</row>
    <row r="8" spans="1:27" ht="2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7" ht="2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1" spans="25:27" ht="15.75" thickBot="1">
      <c r="Y11" s="194" t="s">
        <v>1</v>
      </c>
      <c r="Z11" s="194"/>
      <c r="AA11" s="194"/>
    </row>
    <row r="12" spans="1:27" ht="34.5" customHeight="1" thickBot="1" thickTop="1">
      <c r="A12" s="50"/>
      <c r="B12" s="191" t="s">
        <v>49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3"/>
    </row>
    <row r="13" spans="1:27" ht="30" customHeight="1" thickBot="1">
      <c r="A13" s="51"/>
      <c r="B13" s="195" t="s">
        <v>17</v>
      </c>
      <c r="C13" s="196"/>
      <c r="D13" s="196"/>
      <c r="E13" s="196"/>
      <c r="F13" s="196"/>
      <c r="G13" s="197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8"/>
      <c r="V13" s="172" t="s">
        <v>18</v>
      </c>
      <c r="W13" s="173"/>
      <c r="X13" s="174"/>
      <c r="Y13" s="185" t="s">
        <v>19</v>
      </c>
      <c r="Z13" s="186"/>
      <c r="AA13" s="187"/>
    </row>
    <row r="14" spans="1:27" ht="27.75" customHeight="1" thickBot="1">
      <c r="A14" s="51" t="s">
        <v>2</v>
      </c>
      <c r="B14" s="188" t="s">
        <v>20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90"/>
      <c r="N14" s="165" t="s">
        <v>21</v>
      </c>
      <c r="O14" s="166"/>
      <c r="P14" s="166"/>
      <c r="Q14" s="167"/>
      <c r="R14" s="165" t="s">
        <v>31</v>
      </c>
      <c r="S14" s="166"/>
      <c r="T14" s="166"/>
      <c r="U14" s="167"/>
      <c r="V14" s="175"/>
      <c r="W14" s="176"/>
      <c r="X14" s="177"/>
      <c r="Y14" s="182" t="s">
        <v>22</v>
      </c>
      <c r="Z14" s="183"/>
      <c r="AA14" s="184"/>
    </row>
    <row r="15" spans="1:27" ht="23.25" customHeight="1">
      <c r="A15" s="52"/>
      <c r="B15" s="159" t="s">
        <v>23</v>
      </c>
      <c r="C15" s="160"/>
      <c r="D15" s="160"/>
      <c r="E15" s="161"/>
      <c r="F15" s="159" t="s">
        <v>24</v>
      </c>
      <c r="G15" s="160"/>
      <c r="H15" s="160"/>
      <c r="I15" s="161"/>
      <c r="J15" s="162" t="s">
        <v>25</v>
      </c>
      <c r="K15" s="163"/>
      <c r="L15" s="163"/>
      <c r="M15" s="164"/>
      <c r="N15" s="168"/>
      <c r="O15" s="169"/>
      <c r="P15" s="169"/>
      <c r="Q15" s="170"/>
      <c r="R15" s="168"/>
      <c r="S15" s="169"/>
      <c r="T15" s="169"/>
      <c r="U15" s="170"/>
      <c r="V15" s="178"/>
      <c r="W15" s="179"/>
      <c r="X15" s="180"/>
      <c r="Y15" s="53"/>
      <c r="Z15" s="53"/>
      <c r="AA15" s="54"/>
    </row>
    <row r="16" spans="1:27" ht="18" thickBot="1">
      <c r="A16" s="55"/>
      <c r="B16" s="56" t="s">
        <v>26</v>
      </c>
      <c r="C16" s="123" t="s">
        <v>27</v>
      </c>
      <c r="D16" s="58" t="s">
        <v>10</v>
      </c>
      <c r="E16" s="138" t="s">
        <v>28</v>
      </c>
      <c r="F16" s="56" t="s">
        <v>26</v>
      </c>
      <c r="G16" s="123" t="s">
        <v>27</v>
      </c>
      <c r="H16" s="59" t="s">
        <v>10</v>
      </c>
      <c r="I16" s="57" t="s">
        <v>28</v>
      </c>
      <c r="J16" s="56" t="s">
        <v>26</v>
      </c>
      <c r="K16" s="58" t="s">
        <v>27</v>
      </c>
      <c r="L16" s="59" t="s">
        <v>10</v>
      </c>
      <c r="M16" s="57" t="s">
        <v>29</v>
      </c>
      <c r="N16" s="128" t="s">
        <v>26</v>
      </c>
      <c r="O16" s="123" t="s">
        <v>27</v>
      </c>
      <c r="P16" s="59" t="s">
        <v>10</v>
      </c>
      <c r="Q16" s="60" t="s">
        <v>29</v>
      </c>
      <c r="R16" s="128" t="s">
        <v>26</v>
      </c>
      <c r="S16" s="58" t="s">
        <v>27</v>
      </c>
      <c r="T16" s="59" t="s">
        <v>10</v>
      </c>
      <c r="U16" s="60" t="s">
        <v>30</v>
      </c>
      <c r="V16" s="56" t="s">
        <v>27</v>
      </c>
      <c r="W16" s="61" t="s">
        <v>10</v>
      </c>
      <c r="X16" s="62" t="s">
        <v>30</v>
      </c>
      <c r="Y16" s="56" t="s">
        <v>26</v>
      </c>
      <c r="Z16" s="58" t="s">
        <v>27</v>
      </c>
      <c r="AA16" s="63" t="s">
        <v>10</v>
      </c>
    </row>
    <row r="17" spans="1:27" ht="21.75" customHeight="1">
      <c r="A17" s="73" t="s">
        <v>43</v>
      </c>
      <c r="B17" s="134">
        <v>42</v>
      </c>
      <c r="C17" s="135">
        <v>34</v>
      </c>
      <c r="D17" s="136">
        <v>1061</v>
      </c>
      <c r="E17" s="118">
        <f>D17/L17</f>
        <v>1</v>
      </c>
      <c r="F17" s="137">
        <v>0</v>
      </c>
      <c r="G17" s="135">
        <v>0</v>
      </c>
      <c r="H17" s="136">
        <v>0</v>
      </c>
      <c r="I17" s="118">
        <f>H17/L17</f>
        <v>0</v>
      </c>
      <c r="J17" s="79">
        <f aca="true" t="shared" si="0" ref="J17:J30">B17+F17</f>
        <v>42</v>
      </c>
      <c r="K17" s="80">
        <f aca="true" t="shared" si="1" ref="K17:K30">C17+G17</f>
        <v>34</v>
      </c>
      <c r="L17" s="81">
        <f aca="true" t="shared" si="2" ref="L17:L30">D17+H17</f>
        <v>1061</v>
      </c>
      <c r="M17" s="82">
        <f>L17/T17</f>
        <v>0.7784299339691856</v>
      </c>
      <c r="N17" s="78">
        <v>6</v>
      </c>
      <c r="O17" s="125">
        <v>6</v>
      </c>
      <c r="P17" s="75">
        <v>302</v>
      </c>
      <c r="Q17" s="77">
        <f>P17/T17</f>
        <v>0.2215700660308144</v>
      </c>
      <c r="R17" s="130">
        <f aca="true" t="shared" si="3" ref="R17:R30">J17+N17</f>
        <v>48</v>
      </c>
      <c r="S17" s="80">
        <f aca="true" t="shared" si="4" ref="S17:S30">K17+O17</f>
        <v>40</v>
      </c>
      <c r="T17" s="83">
        <f aca="true" t="shared" si="5" ref="T17:T30">L17+P17</f>
        <v>1363</v>
      </c>
      <c r="U17" s="82">
        <f>T17/AA17</f>
        <v>0.848692403486924</v>
      </c>
      <c r="V17" s="75">
        <v>9</v>
      </c>
      <c r="W17" s="84">
        <v>243</v>
      </c>
      <c r="X17" s="102">
        <f>W17/AA17</f>
        <v>0.15130759651307596</v>
      </c>
      <c r="Y17" s="83">
        <f aca="true" t="shared" si="6" ref="Y17:Y30">R17</f>
        <v>48</v>
      </c>
      <c r="Z17" s="80">
        <f aca="true" t="shared" si="7" ref="Z17:Z25">S17+V17</f>
        <v>49</v>
      </c>
      <c r="AA17" s="85">
        <f>T17+W17</f>
        <v>1606</v>
      </c>
    </row>
    <row r="18" spans="1:27" ht="21.75" customHeight="1">
      <c r="A18" s="108" t="s">
        <v>40</v>
      </c>
      <c r="B18" s="74">
        <v>0</v>
      </c>
      <c r="C18" s="75">
        <v>0</v>
      </c>
      <c r="D18" s="76">
        <v>0</v>
      </c>
      <c r="E18" s="77">
        <v>0</v>
      </c>
      <c r="F18" s="78">
        <v>0</v>
      </c>
      <c r="G18" s="75">
        <v>0</v>
      </c>
      <c r="H18" s="76">
        <v>0</v>
      </c>
      <c r="I18" s="77">
        <v>0</v>
      </c>
      <c r="J18" s="79">
        <f t="shared" si="0"/>
        <v>0</v>
      </c>
      <c r="K18" s="80">
        <f t="shared" si="1"/>
        <v>0</v>
      </c>
      <c r="L18" s="81">
        <f t="shared" si="2"/>
        <v>0</v>
      </c>
      <c r="M18" s="82">
        <v>0</v>
      </c>
      <c r="N18" s="78">
        <v>0</v>
      </c>
      <c r="O18" s="125">
        <v>0</v>
      </c>
      <c r="P18" s="75">
        <v>0</v>
      </c>
      <c r="Q18" s="77">
        <v>0</v>
      </c>
      <c r="R18" s="130">
        <f t="shared" si="3"/>
        <v>0</v>
      </c>
      <c r="S18" s="80">
        <f t="shared" si="4"/>
        <v>0</v>
      </c>
      <c r="T18" s="83">
        <f t="shared" si="5"/>
        <v>0</v>
      </c>
      <c r="U18" s="82">
        <v>0</v>
      </c>
      <c r="V18" s="75">
        <v>0</v>
      </c>
      <c r="W18" s="84">
        <v>0</v>
      </c>
      <c r="X18" s="77">
        <v>0</v>
      </c>
      <c r="Y18" s="83">
        <f t="shared" si="6"/>
        <v>0</v>
      </c>
      <c r="Z18" s="80">
        <f t="shared" si="7"/>
        <v>0</v>
      </c>
      <c r="AA18" s="85">
        <f aca="true" t="shared" si="8" ref="AA18:AA25">T18+W18</f>
        <v>0</v>
      </c>
    </row>
    <row r="19" spans="1:27" ht="21.75" customHeight="1">
      <c r="A19" s="73" t="s">
        <v>32</v>
      </c>
      <c r="B19" s="74">
        <v>0</v>
      </c>
      <c r="C19" s="100">
        <v>0</v>
      </c>
      <c r="D19" s="101">
        <v>0</v>
      </c>
      <c r="E19" s="118">
        <v>0</v>
      </c>
      <c r="F19" s="74">
        <v>0</v>
      </c>
      <c r="G19" s="100">
        <v>0</v>
      </c>
      <c r="H19" s="101">
        <v>0</v>
      </c>
      <c r="I19" s="77">
        <v>0</v>
      </c>
      <c r="J19" s="103">
        <f t="shared" si="0"/>
        <v>0</v>
      </c>
      <c r="K19" s="26">
        <f t="shared" si="1"/>
        <v>0</v>
      </c>
      <c r="L19" s="104">
        <f t="shared" si="2"/>
        <v>0</v>
      </c>
      <c r="M19" s="82">
        <v>0</v>
      </c>
      <c r="N19" s="78">
        <v>0</v>
      </c>
      <c r="O19" s="126">
        <v>0</v>
      </c>
      <c r="P19" s="100">
        <v>0</v>
      </c>
      <c r="Q19" s="77">
        <v>0</v>
      </c>
      <c r="R19" s="130">
        <f t="shared" si="3"/>
        <v>0</v>
      </c>
      <c r="S19" s="26">
        <f t="shared" si="4"/>
        <v>0</v>
      </c>
      <c r="T19" s="105">
        <f t="shared" si="5"/>
        <v>0</v>
      </c>
      <c r="U19" s="82">
        <v>0</v>
      </c>
      <c r="V19" s="100">
        <v>0</v>
      </c>
      <c r="W19" s="106">
        <v>0</v>
      </c>
      <c r="X19" s="102">
        <v>0</v>
      </c>
      <c r="Y19" s="105">
        <f t="shared" si="6"/>
        <v>0</v>
      </c>
      <c r="Z19" s="26">
        <f t="shared" si="7"/>
        <v>0</v>
      </c>
      <c r="AA19" s="107">
        <f t="shared" si="8"/>
        <v>0</v>
      </c>
    </row>
    <row r="20" spans="1:27" ht="21.75" customHeight="1">
      <c r="A20" s="73" t="s">
        <v>34</v>
      </c>
      <c r="B20" s="74">
        <v>0</v>
      </c>
      <c r="C20" s="75">
        <v>0</v>
      </c>
      <c r="D20" s="76">
        <v>0</v>
      </c>
      <c r="E20" s="77">
        <v>0</v>
      </c>
      <c r="F20" s="78">
        <v>0</v>
      </c>
      <c r="G20" s="75">
        <v>0</v>
      </c>
      <c r="H20" s="76">
        <v>0</v>
      </c>
      <c r="I20" s="77">
        <v>0</v>
      </c>
      <c r="J20" s="79">
        <f t="shared" si="0"/>
        <v>0</v>
      </c>
      <c r="K20" s="80">
        <f t="shared" si="1"/>
        <v>0</v>
      </c>
      <c r="L20" s="81">
        <f t="shared" si="2"/>
        <v>0</v>
      </c>
      <c r="M20" s="82">
        <v>0</v>
      </c>
      <c r="N20" s="78">
        <v>75</v>
      </c>
      <c r="O20" s="125">
        <v>52</v>
      </c>
      <c r="P20" s="75">
        <v>2640</v>
      </c>
      <c r="Q20" s="77">
        <f>P20/T20</f>
        <v>1</v>
      </c>
      <c r="R20" s="130">
        <f t="shared" si="3"/>
        <v>75</v>
      </c>
      <c r="S20" s="80">
        <f t="shared" si="4"/>
        <v>52</v>
      </c>
      <c r="T20" s="83">
        <f t="shared" si="5"/>
        <v>2640</v>
      </c>
      <c r="U20" s="82">
        <f aca="true" t="shared" si="9" ref="U20:U31">T20/AA20</f>
        <v>0.4888888888888889</v>
      </c>
      <c r="V20" s="75">
        <v>186</v>
      </c>
      <c r="W20" s="84">
        <v>2760</v>
      </c>
      <c r="X20" s="102">
        <f aca="true" t="shared" si="10" ref="X20:X31">W20/AA20</f>
        <v>0.5111111111111111</v>
      </c>
      <c r="Y20" s="83">
        <f t="shared" si="6"/>
        <v>75</v>
      </c>
      <c r="Z20" s="80">
        <f t="shared" si="7"/>
        <v>238</v>
      </c>
      <c r="AA20" s="85">
        <f t="shared" si="8"/>
        <v>5400</v>
      </c>
    </row>
    <row r="21" spans="1:27" ht="21.75" customHeight="1">
      <c r="A21" s="73" t="s">
        <v>36</v>
      </c>
      <c r="B21" s="74">
        <v>278</v>
      </c>
      <c r="C21" s="75">
        <v>278</v>
      </c>
      <c r="D21" s="76">
        <v>7028</v>
      </c>
      <c r="E21" s="77">
        <f>D21/L21</f>
        <v>0.9847274765307552</v>
      </c>
      <c r="F21" s="78">
        <v>3</v>
      </c>
      <c r="G21" s="75">
        <v>3</v>
      </c>
      <c r="H21" s="76">
        <v>109</v>
      </c>
      <c r="I21" s="77">
        <f>H21/L21</f>
        <v>0.015272523469244782</v>
      </c>
      <c r="J21" s="79">
        <f t="shared" si="0"/>
        <v>281</v>
      </c>
      <c r="K21" s="80">
        <f t="shared" si="1"/>
        <v>281</v>
      </c>
      <c r="L21" s="81">
        <f t="shared" si="2"/>
        <v>7137</v>
      </c>
      <c r="M21" s="82">
        <f>L21/T21</f>
        <v>0.6141996557659208</v>
      </c>
      <c r="N21" s="78">
        <v>60</v>
      </c>
      <c r="O21" s="125">
        <v>39</v>
      </c>
      <c r="P21" s="75">
        <v>4483</v>
      </c>
      <c r="Q21" s="77">
        <f>P21/T21</f>
        <v>0.38580034423407916</v>
      </c>
      <c r="R21" s="130">
        <f t="shared" si="3"/>
        <v>341</v>
      </c>
      <c r="S21" s="80">
        <f t="shared" si="4"/>
        <v>320</v>
      </c>
      <c r="T21" s="83">
        <f t="shared" si="5"/>
        <v>11620</v>
      </c>
      <c r="U21" s="82">
        <f t="shared" si="9"/>
        <v>0.7518602394047234</v>
      </c>
      <c r="V21" s="75">
        <v>48</v>
      </c>
      <c r="W21" s="84">
        <v>3835</v>
      </c>
      <c r="X21" s="102">
        <f t="shared" si="10"/>
        <v>0.24813976059527662</v>
      </c>
      <c r="Y21" s="83">
        <f t="shared" si="6"/>
        <v>341</v>
      </c>
      <c r="Z21" s="80">
        <f t="shared" si="7"/>
        <v>368</v>
      </c>
      <c r="AA21" s="85">
        <f t="shared" si="8"/>
        <v>15455</v>
      </c>
    </row>
    <row r="22" spans="1:27" ht="21.75" customHeight="1">
      <c r="A22" s="73" t="s">
        <v>12</v>
      </c>
      <c r="B22" s="74">
        <v>131</v>
      </c>
      <c r="C22" s="75">
        <v>131</v>
      </c>
      <c r="D22" s="76">
        <v>3149</v>
      </c>
      <c r="E22" s="77">
        <f>D22/L22</f>
        <v>0.8979184488166524</v>
      </c>
      <c r="F22" s="78">
        <v>12</v>
      </c>
      <c r="G22" s="75">
        <v>12</v>
      </c>
      <c r="H22" s="76">
        <v>358</v>
      </c>
      <c r="I22" s="77">
        <f>H22/L22</f>
        <v>0.1020815511833476</v>
      </c>
      <c r="J22" s="79">
        <f t="shared" si="0"/>
        <v>143</v>
      </c>
      <c r="K22" s="80">
        <f t="shared" si="1"/>
        <v>143</v>
      </c>
      <c r="L22" s="81">
        <f t="shared" si="2"/>
        <v>3507</v>
      </c>
      <c r="M22" s="82">
        <f>L22/T22</f>
        <v>0.8259538389072067</v>
      </c>
      <c r="N22" s="78">
        <v>9</v>
      </c>
      <c r="O22" s="125">
        <v>9</v>
      </c>
      <c r="P22" s="75">
        <v>739</v>
      </c>
      <c r="Q22" s="77">
        <f>P22/T22</f>
        <v>0.17404616109279322</v>
      </c>
      <c r="R22" s="130">
        <f t="shared" si="3"/>
        <v>152</v>
      </c>
      <c r="S22" s="80">
        <f t="shared" si="4"/>
        <v>152</v>
      </c>
      <c r="T22" s="83">
        <f t="shared" si="5"/>
        <v>4246</v>
      </c>
      <c r="U22" s="82">
        <f t="shared" si="9"/>
        <v>0.78397341211226</v>
      </c>
      <c r="V22" s="75">
        <v>14</v>
      </c>
      <c r="W22" s="84">
        <v>1170</v>
      </c>
      <c r="X22" s="102">
        <f t="shared" si="10"/>
        <v>0.21602658788774004</v>
      </c>
      <c r="Y22" s="83">
        <f t="shared" si="6"/>
        <v>152</v>
      </c>
      <c r="Z22" s="80">
        <f t="shared" si="7"/>
        <v>166</v>
      </c>
      <c r="AA22" s="85">
        <f t="shared" si="8"/>
        <v>5416</v>
      </c>
    </row>
    <row r="23" spans="1:27" ht="21.75" customHeight="1">
      <c r="A23" s="73" t="s">
        <v>44</v>
      </c>
      <c r="B23" s="74">
        <v>428</v>
      </c>
      <c r="C23" s="75">
        <v>262</v>
      </c>
      <c r="D23" s="76">
        <v>12415</v>
      </c>
      <c r="E23" s="77">
        <f>D23/L23</f>
        <v>0.9821216675895894</v>
      </c>
      <c r="F23" s="78">
        <v>4</v>
      </c>
      <c r="G23" s="75">
        <v>4</v>
      </c>
      <c r="H23" s="76">
        <v>226</v>
      </c>
      <c r="I23" s="77">
        <f>H23/L23</f>
        <v>0.01787833241041057</v>
      </c>
      <c r="J23" s="79">
        <f t="shared" si="0"/>
        <v>432</v>
      </c>
      <c r="K23" s="80">
        <f t="shared" si="1"/>
        <v>266</v>
      </c>
      <c r="L23" s="81">
        <f t="shared" si="2"/>
        <v>12641</v>
      </c>
      <c r="M23" s="82">
        <f>L23/T23</f>
        <v>0.7123295390510538</v>
      </c>
      <c r="N23" s="78">
        <v>38</v>
      </c>
      <c r="O23" s="125">
        <v>38</v>
      </c>
      <c r="P23" s="75">
        <v>5105</v>
      </c>
      <c r="Q23" s="77">
        <f>P23/T23</f>
        <v>0.2876704609489462</v>
      </c>
      <c r="R23" s="130">
        <f t="shared" si="3"/>
        <v>470</v>
      </c>
      <c r="S23" s="80">
        <f t="shared" si="4"/>
        <v>304</v>
      </c>
      <c r="T23" s="83">
        <f t="shared" si="5"/>
        <v>17746</v>
      </c>
      <c r="U23" s="82">
        <f t="shared" si="9"/>
        <v>0.7172709268016653</v>
      </c>
      <c r="V23" s="75">
        <v>71</v>
      </c>
      <c r="W23" s="84">
        <v>6995</v>
      </c>
      <c r="X23" s="102">
        <f t="shared" si="10"/>
        <v>0.28272907319833473</v>
      </c>
      <c r="Y23" s="83">
        <f t="shared" si="6"/>
        <v>470</v>
      </c>
      <c r="Z23" s="80">
        <f t="shared" si="7"/>
        <v>375</v>
      </c>
      <c r="AA23" s="85">
        <f t="shared" si="8"/>
        <v>24741</v>
      </c>
    </row>
    <row r="24" spans="1:27" ht="21.75" customHeight="1">
      <c r="A24" s="73" t="s">
        <v>13</v>
      </c>
      <c r="B24" s="74">
        <v>0</v>
      </c>
      <c r="C24" s="75">
        <v>0</v>
      </c>
      <c r="D24" s="76">
        <v>0</v>
      </c>
      <c r="E24" s="77">
        <v>0</v>
      </c>
      <c r="F24" s="78">
        <v>0</v>
      </c>
      <c r="G24" s="75">
        <v>0</v>
      </c>
      <c r="H24" s="76">
        <v>0</v>
      </c>
      <c r="I24" s="77">
        <v>0</v>
      </c>
      <c r="J24" s="79">
        <f t="shared" si="0"/>
        <v>0</v>
      </c>
      <c r="K24" s="80">
        <f t="shared" si="1"/>
        <v>0</v>
      </c>
      <c r="L24" s="81">
        <f t="shared" si="2"/>
        <v>0</v>
      </c>
      <c r="M24" s="82">
        <v>0</v>
      </c>
      <c r="N24" s="78">
        <v>0</v>
      </c>
      <c r="O24" s="125">
        <v>0</v>
      </c>
      <c r="P24" s="75">
        <v>0</v>
      </c>
      <c r="Q24" s="77">
        <v>0</v>
      </c>
      <c r="R24" s="130">
        <f t="shared" si="3"/>
        <v>0</v>
      </c>
      <c r="S24" s="80">
        <f t="shared" si="4"/>
        <v>0</v>
      </c>
      <c r="T24" s="83">
        <f t="shared" si="5"/>
        <v>0</v>
      </c>
      <c r="U24" s="82">
        <f t="shared" si="9"/>
        <v>0</v>
      </c>
      <c r="V24" s="75">
        <v>5</v>
      </c>
      <c r="W24" s="84">
        <v>987</v>
      </c>
      <c r="X24" s="102">
        <f t="shared" si="10"/>
        <v>1</v>
      </c>
      <c r="Y24" s="83">
        <f t="shared" si="6"/>
        <v>0</v>
      </c>
      <c r="Z24" s="80">
        <f t="shared" si="7"/>
        <v>5</v>
      </c>
      <c r="AA24" s="85">
        <f t="shared" si="8"/>
        <v>987</v>
      </c>
    </row>
    <row r="25" spans="1:27" ht="21.75" customHeight="1">
      <c r="A25" s="73" t="s">
        <v>33</v>
      </c>
      <c r="B25" s="74">
        <v>0</v>
      </c>
      <c r="C25" s="75">
        <v>0</v>
      </c>
      <c r="D25" s="76">
        <v>0</v>
      </c>
      <c r="E25" s="77">
        <v>0</v>
      </c>
      <c r="F25" s="78">
        <v>0</v>
      </c>
      <c r="G25" s="75">
        <v>0</v>
      </c>
      <c r="H25" s="76">
        <v>0</v>
      </c>
      <c r="I25" s="77">
        <v>0</v>
      </c>
      <c r="J25" s="79">
        <f t="shared" si="0"/>
        <v>0</v>
      </c>
      <c r="K25" s="80">
        <f t="shared" si="1"/>
        <v>0</v>
      </c>
      <c r="L25" s="81">
        <f t="shared" si="2"/>
        <v>0</v>
      </c>
      <c r="M25" s="82">
        <v>0</v>
      </c>
      <c r="N25" s="78">
        <v>7</v>
      </c>
      <c r="O25" s="125">
        <v>4</v>
      </c>
      <c r="P25" s="75">
        <v>451.49</v>
      </c>
      <c r="Q25" s="77">
        <v>0</v>
      </c>
      <c r="R25" s="130">
        <f t="shared" si="3"/>
        <v>7</v>
      </c>
      <c r="S25" s="80">
        <f t="shared" si="4"/>
        <v>4</v>
      </c>
      <c r="T25" s="83">
        <f t="shared" si="5"/>
        <v>451.49</v>
      </c>
      <c r="U25" s="82">
        <f t="shared" si="9"/>
        <v>0.17554446233408932</v>
      </c>
      <c r="V25" s="75">
        <v>32</v>
      </c>
      <c r="W25" s="84">
        <v>2120.451</v>
      </c>
      <c r="X25" s="77">
        <f t="shared" si="10"/>
        <v>0.8244555376659107</v>
      </c>
      <c r="Y25" s="83">
        <f t="shared" si="6"/>
        <v>7</v>
      </c>
      <c r="Z25" s="80">
        <f t="shared" si="7"/>
        <v>36</v>
      </c>
      <c r="AA25" s="85">
        <f t="shared" si="8"/>
        <v>2571.941</v>
      </c>
    </row>
    <row r="26" spans="1:27" ht="21.75" customHeight="1">
      <c r="A26" s="73" t="s">
        <v>42</v>
      </c>
      <c r="B26" s="74">
        <v>0</v>
      </c>
      <c r="C26" s="75">
        <v>0</v>
      </c>
      <c r="D26" s="76">
        <v>0</v>
      </c>
      <c r="E26" s="77">
        <v>0</v>
      </c>
      <c r="F26" s="78">
        <v>0</v>
      </c>
      <c r="G26" s="75">
        <v>0</v>
      </c>
      <c r="H26" s="76">
        <v>0</v>
      </c>
      <c r="I26" s="77">
        <v>0</v>
      </c>
      <c r="J26" s="79">
        <f t="shared" si="0"/>
        <v>0</v>
      </c>
      <c r="K26" s="80">
        <f t="shared" si="1"/>
        <v>0</v>
      </c>
      <c r="L26" s="81">
        <f t="shared" si="2"/>
        <v>0</v>
      </c>
      <c r="M26" s="82">
        <v>0</v>
      </c>
      <c r="N26" s="78">
        <v>0</v>
      </c>
      <c r="O26" s="125">
        <v>0</v>
      </c>
      <c r="P26" s="75">
        <v>0</v>
      </c>
      <c r="Q26" s="77">
        <v>0</v>
      </c>
      <c r="R26" s="130">
        <f t="shared" si="3"/>
        <v>0</v>
      </c>
      <c r="S26" s="80">
        <f t="shared" si="4"/>
        <v>0</v>
      </c>
      <c r="T26" s="83">
        <f t="shared" si="5"/>
        <v>0</v>
      </c>
      <c r="U26" s="82">
        <f t="shared" si="9"/>
        <v>0</v>
      </c>
      <c r="V26" s="75">
        <v>0</v>
      </c>
      <c r="W26" s="84">
        <v>0</v>
      </c>
      <c r="X26" s="102">
        <f t="shared" si="10"/>
        <v>0</v>
      </c>
      <c r="Y26" s="83">
        <f t="shared" si="6"/>
        <v>0</v>
      </c>
      <c r="Z26" s="80">
        <v>134</v>
      </c>
      <c r="AA26" s="85">
        <v>9121.368</v>
      </c>
    </row>
    <row r="27" spans="1:27" ht="21.75" customHeight="1">
      <c r="A27" s="73" t="s">
        <v>14</v>
      </c>
      <c r="B27" s="74">
        <v>206</v>
      </c>
      <c r="C27" s="75">
        <v>156</v>
      </c>
      <c r="D27" s="76">
        <v>6299</v>
      </c>
      <c r="E27" s="77">
        <f>D27/L27</f>
        <v>0.866270594383475</v>
      </c>
      <c r="F27" s="78">
        <v>21</v>
      </c>
      <c r="G27" s="75">
        <v>19</v>
      </c>
      <c r="H27" s="76">
        <v>972.4</v>
      </c>
      <c r="I27" s="77">
        <f>H27/L27</f>
        <v>0.13372940561652502</v>
      </c>
      <c r="J27" s="79">
        <f t="shared" si="0"/>
        <v>227</v>
      </c>
      <c r="K27" s="80">
        <f t="shared" si="1"/>
        <v>175</v>
      </c>
      <c r="L27" s="81">
        <f t="shared" si="2"/>
        <v>7271.4</v>
      </c>
      <c r="M27" s="82">
        <f>L27/T27</f>
        <v>0.8012915169814647</v>
      </c>
      <c r="N27" s="78">
        <v>23</v>
      </c>
      <c r="O27" s="125">
        <v>13</v>
      </c>
      <c r="P27" s="75">
        <v>1803.2</v>
      </c>
      <c r="Q27" s="77">
        <f>P27/T27</f>
        <v>0.19870848301853525</v>
      </c>
      <c r="R27" s="130">
        <f t="shared" si="3"/>
        <v>250</v>
      </c>
      <c r="S27" s="80">
        <f t="shared" si="4"/>
        <v>188</v>
      </c>
      <c r="T27" s="83">
        <f t="shared" si="5"/>
        <v>9074.6</v>
      </c>
      <c r="U27" s="82">
        <f t="shared" si="9"/>
        <v>0.8295942808037592</v>
      </c>
      <c r="V27" s="75">
        <v>37</v>
      </c>
      <c r="W27" s="84">
        <v>1864</v>
      </c>
      <c r="X27" s="102">
        <f t="shared" si="10"/>
        <v>0.17040571919624084</v>
      </c>
      <c r="Y27" s="83">
        <f t="shared" si="6"/>
        <v>250</v>
      </c>
      <c r="Z27" s="80">
        <f aca="true" t="shared" si="11" ref="Z27:AA30">S27+V27</f>
        <v>225</v>
      </c>
      <c r="AA27" s="85">
        <f t="shared" si="11"/>
        <v>10938.6</v>
      </c>
    </row>
    <row r="28" spans="1:27" ht="21.75" customHeight="1">
      <c r="A28" s="73" t="s">
        <v>37</v>
      </c>
      <c r="B28" s="74">
        <v>27</v>
      </c>
      <c r="C28" s="75">
        <v>27</v>
      </c>
      <c r="D28" s="76">
        <v>985</v>
      </c>
      <c r="E28" s="77">
        <f>D28/L28</f>
        <v>0.9128822984244671</v>
      </c>
      <c r="F28" s="78">
        <v>3</v>
      </c>
      <c r="G28" s="75">
        <v>3</v>
      </c>
      <c r="H28" s="76">
        <v>94</v>
      </c>
      <c r="I28" s="77">
        <f>H28/L28</f>
        <v>0.0871177015755329</v>
      </c>
      <c r="J28" s="79">
        <f t="shared" si="0"/>
        <v>30</v>
      </c>
      <c r="K28" s="80">
        <f t="shared" si="1"/>
        <v>30</v>
      </c>
      <c r="L28" s="81">
        <f t="shared" si="2"/>
        <v>1079</v>
      </c>
      <c r="M28" s="82">
        <f>L28/T28</f>
        <v>0.33687168279737745</v>
      </c>
      <c r="N28" s="78">
        <v>22</v>
      </c>
      <c r="O28" s="125">
        <v>14</v>
      </c>
      <c r="P28" s="75">
        <v>2124</v>
      </c>
      <c r="Q28" s="77">
        <f>P28/T28</f>
        <v>0.6631283172026226</v>
      </c>
      <c r="R28" s="130">
        <f t="shared" si="3"/>
        <v>52</v>
      </c>
      <c r="S28" s="80">
        <f t="shared" si="4"/>
        <v>44</v>
      </c>
      <c r="T28" s="83">
        <f t="shared" si="5"/>
        <v>3203</v>
      </c>
      <c r="U28" s="82">
        <f t="shared" si="9"/>
        <v>0.8170918367346939</v>
      </c>
      <c r="V28" s="75">
        <v>7</v>
      </c>
      <c r="W28" s="84">
        <v>717</v>
      </c>
      <c r="X28" s="102">
        <f t="shared" si="10"/>
        <v>0.18290816326530612</v>
      </c>
      <c r="Y28" s="83">
        <f t="shared" si="6"/>
        <v>52</v>
      </c>
      <c r="Z28" s="80">
        <f t="shared" si="11"/>
        <v>51</v>
      </c>
      <c r="AA28" s="85">
        <f t="shared" si="11"/>
        <v>3920</v>
      </c>
    </row>
    <row r="29" spans="1:27" ht="21.75" customHeight="1">
      <c r="A29" s="73" t="s">
        <v>35</v>
      </c>
      <c r="B29" s="74">
        <v>99</v>
      </c>
      <c r="C29" s="75">
        <v>89</v>
      </c>
      <c r="D29" s="76">
        <v>3442</v>
      </c>
      <c r="E29" s="77">
        <f>D29/L29</f>
        <v>0.9617211511595418</v>
      </c>
      <c r="F29" s="78">
        <v>2</v>
      </c>
      <c r="G29" s="75">
        <v>2</v>
      </c>
      <c r="H29" s="76">
        <v>137</v>
      </c>
      <c r="I29" s="77">
        <f>H29/L29</f>
        <v>0.03827884884045823</v>
      </c>
      <c r="J29" s="79">
        <f t="shared" si="0"/>
        <v>101</v>
      </c>
      <c r="K29" s="80">
        <f t="shared" si="1"/>
        <v>91</v>
      </c>
      <c r="L29" s="81">
        <f t="shared" si="2"/>
        <v>3579</v>
      </c>
      <c r="M29" s="82">
        <f>L29/T29</f>
        <v>0.48156620021528523</v>
      </c>
      <c r="N29" s="78">
        <v>55</v>
      </c>
      <c r="O29" s="125">
        <v>46</v>
      </c>
      <c r="P29" s="75">
        <v>3853</v>
      </c>
      <c r="Q29" s="77">
        <f>P29/T29</f>
        <v>0.5184337997847147</v>
      </c>
      <c r="R29" s="130">
        <f t="shared" si="3"/>
        <v>156</v>
      </c>
      <c r="S29" s="80">
        <f t="shared" si="4"/>
        <v>137</v>
      </c>
      <c r="T29" s="83">
        <f t="shared" si="5"/>
        <v>7432</v>
      </c>
      <c r="U29" s="82">
        <f t="shared" si="9"/>
        <v>0.7171668435781144</v>
      </c>
      <c r="V29" s="75">
        <v>29</v>
      </c>
      <c r="W29" s="84">
        <v>2931</v>
      </c>
      <c r="X29" s="77">
        <f t="shared" si="10"/>
        <v>0.28283315642188556</v>
      </c>
      <c r="Y29" s="83">
        <f t="shared" si="6"/>
        <v>156</v>
      </c>
      <c r="Z29" s="80">
        <f t="shared" si="11"/>
        <v>166</v>
      </c>
      <c r="AA29" s="85">
        <f t="shared" si="11"/>
        <v>10363</v>
      </c>
    </row>
    <row r="30" spans="1:27" ht="21.75" customHeight="1" thickBot="1">
      <c r="A30" s="86" t="s">
        <v>39</v>
      </c>
      <c r="B30" s="64">
        <v>223</v>
      </c>
      <c r="C30" s="67">
        <v>214</v>
      </c>
      <c r="D30" s="87">
        <v>5878</v>
      </c>
      <c r="E30" s="68">
        <f>D30/L30</f>
        <v>0.9651888341543514</v>
      </c>
      <c r="F30" s="66">
        <v>8</v>
      </c>
      <c r="G30" s="67">
        <v>8</v>
      </c>
      <c r="H30" s="87">
        <v>212</v>
      </c>
      <c r="I30" s="77">
        <f>H30/L30</f>
        <v>0.034811165845648605</v>
      </c>
      <c r="J30" s="88">
        <f t="shared" si="0"/>
        <v>231</v>
      </c>
      <c r="K30" s="70">
        <f t="shared" si="1"/>
        <v>222</v>
      </c>
      <c r="L30" s="89">
        <f t="shared" si="2"/>
        <v>6090</v>
      </c>
      <c r="M30" s="65">
        <f>L30/T30</f>
        <v>0.9238470873786407</v>
      </c>
      <c r="N30" s="66">
        <v>5</v>
      </c>
      <c r="O30" s="124">
        <v>5</v>
      </c>
      <c r="P30" s="67">
        <v>502</v>
      </c>
      <c r="Q30" s="77">
        <f>P30/T30</f>
        <v>0.07615291262135922</v>
      </c>
      <c r="R30" s="129">
        <f t="shared" si="3"/>
        <v>236</v>
      </c>
      <c r="S30" s="70">
        <f t="shared" si="4"/>
        <v>227</v>
      </c>
      <c r="T30" s="69">
        <f t="shared" si="5"/>
        <v>6592</v>
      </c>
      <c r="U30" s="65">
        <f t="shared" si="9"/>
        <v>0.6162475460409461</v>
      </c>
      <c r="V30" s="67">
        <v>59</v>
      </c>
      <c r="W30" s="71">
        <v>4105</v>
      </c>
      <c r="X30" s="68">
        <f t="shared" si="10"/>
        <v>0.38375245395905394</v>
      </c>
      <c r="Y30" s="69">
        <f t="shared" si="6"/>
        <v>236</v>
      </c>
      <c r="Z30" s="70">
        <f t="shared" si="11"/>
        <v>286</v>
      </c>
      <c r="AA30" s="72">
        <f t="shared" si="11"/>
        <v>10697</v>
      </c>
    </row>
    <row r="31" spans="1:27" ht="33" customHeight="1" thickBot="1">
      <c r="A31" s="90" t="s">
        <v>15</v>
      </c>
      <c r="B31" s="91">
        <f>SUM(B17:B30)</f>
        <v>1434</v>
      </c>
      <c r="C31" s="92">
        <f>SUM(C17:C30)</f>
        <v>1191</v>
      </c>
      <c r="D31" s="93">
        <f>SUM(D17:D30)</f>
        <v>40257</v>
      </c>
      <c r="E31" s="94">
        <f>D31/L31</f>
        <v>0.9502329731337364</v>
      </c>
      <c r="F31" s="40">
        <f>SUM(F17:F30)</f>
        <v>53</v>
      </c>
      <c r="G31" s="92">
        <f>SUM(G17:G30)</f>
        <v>51</v>
      </c>
      <c r="H31" s="93">
        <f>SUM(H17:H30)</f>
        <v>2108.4</v>
      </c>
      <c r="I31" s="94">
        <f>H31/L31</f>
        <v>0.04976702686626351</v>
      </c>
      <c r="J31" s="95">
        <f>SUM(J17:J30)</f>
        <v>1487</v>
      </c>
      <c r="K31" s="96">
        <f>SUM(K17:K30)</f>
        <v>1242</v>
      </c>
      <c r="L31" s="93">
        <f>SUM(L17:L30)</f>
        <v>42365.4</v>
      </c>
      <c r="M31" s="94">
        <f>L31/T31</f>
        <v>0.6581739492347839</v>
      </c>
      <c r="N31" s="40">
        <f>SUM(N17:N30)</f>
        <v>300</v>
      </c>
      <c r="O31" s="127">
        <f>SUM(O17:O30)</f>
        <v>226</v>
      </c>
      <c r="P31" s="92">
        <f>SUM(P17:P30)</f>
        <v>22002.690000000002</v>
      </c>
      <c r="Q31" s="94">
        <f>P31/T31</f>
        <v>0.34182605076521616</v>
      </c>
      <c r="R31" s="40">
        <f>SUM(R17:R30)</f>
        <v>1787</v>
      </c>
      <c r="S31" s="96">
        <f>SUM(S17:S30)</f>
        <v>1468</v>
      </c>
      <c r="T31" s="92">
        <f>SUM(T17:T30)</f>
        <v>64368.09</v>
      </c>
      <c r="U31" s="94">
        <f t="shared" si="9"/>
        <v>0.6359420637909422</v>
      </c>
      <c r="V31" s="92">
        <f>SUM(V17:V30)</f>
        <v>497</v>
      </c>
      <c r="W31" s="39">
        <f>SUM(W17:W30)</f>
        <v>27727.451</v>
      </c>
      <c r="X31" s="94">
        <f t="shared" si="10"/>
        <v>0.2739408985508538</v>
      </c>
      <c r="Y31" s="92">
        <f>SUM(Y17:Y30)</f>
        <v>1787</v>
      </c>
      <c r="Z31" s="96">
        <f>SUM(Z17:Z30)</f>
        <v>2099</v>
      </c>
      <c r="AA31" s="97">
        <f>SUM(AA17:AA30)</f>
        <v>101216.909</v>
      </c>
    </row>
    <row r="32" ht="13.5" thickTop="1"/>
    <row r="33" spans="1:6" ht="15" customHeight="1">
      <c r="A33" s="98"/>
      <c r="B33" s="99"/>
      <c r="C33" s="99"/>
      <c r="D33" s="99"/>
      <c r="E33" s="99"/>
      <c r="F33" s="99"/>
    </row>
    <row r="36" spans="2:7" ht="12.75">
      <c r="B36" s="109"/>
      <c r="C36" s="109"/>
      <c r="F36" s="109"/>
      <c r="G36" s="109"/>
    </row>
    <row r="37" spans="6:7" ht="12.75">
      <c r="F37" s="109"/>
      <c r="G37" s="109"/>
    </row>
  </sheetData>
  <sheetProtection/>
  <mergeCells count="14">
    <mergeCell ref="B14:M14"/>
    <mergeCell ref="B12:AA12"/>
    <mergeCell ref="Y11:AA11"/>
    <mergeCell ref="B13:U13"/>
    <mergeCell ref="B15:E15"/>
    <mergeCell ref="F15:I15"/>
    <mergeCell ref="J15:M15"/>
    <mergeCell ref="R14:U15"/>
    <mergeCell ref="A3:AA3"/>
    <mergeCell ref="V13:X15"/>
    <mergeCell ref="A7:AA7"/>
    <mergeCell ref="Y14:AA14"/>
    <mergeCell ref="Y13:AA13"/>
    <mergeCell ref="N14:Q15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53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9" sqref="S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Isolinda Damaso</cp:lastModifiedBy>
  <cp:lastPrinted>2022-03-21T15:39:04Z</cp:lastPrinted>
  <dcterms:created xsi:type="dcterms:W3CDTF">2006-02-14T17:00:16Z</dcterms:created>
  <dcterms:modified xsi:type="dcterms:W3CDTF">2023-03-01T10:13:19Z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