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<sst xmlns="http://schemas.openxmlformats.org/spreadsheetml/2006/main" count="107" uniqueCount="31">
  <si>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</si>
  <si>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</si>
  <si>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</si>
  <si>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</si>
  <si>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</si>
  <si>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</si>
  <si>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</si>
  <si>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</si>
  <si>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</si>
  <si>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</si>
  <si>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</si>
  <si>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</si>
  <si>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</si>
  <si>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</si>
  <si>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</si>
  <si>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</si>
  <si>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</si>
  <si>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</si>
  <si>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</si>
  <si>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</si>
  <si>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</si>
  <si>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</si>
  <si>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</si>
  <si>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</si>
  <si>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</si>
  <si>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</si>
  <si>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 MARÇO  2023-22</t>
  </si>
  <si>
    <t>QUADRO  2  -   PRODUÇÃO ACUMULADA COM INVESTIMENTO  -  MARÇO  2023-22</t>
  </si>
  <si>
    <t>TOTAL ACUM  MAR 2022</t>
  </si>
  <si>
    <t>TOTAL ACUM  MAR 2023</t>
  </si>
  <si>
    <t>QUADRO  3  -  FROTA COM INVESTIMENTO  -  MARÇO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</si>
</sst>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59" zoomScaleNormal="59" zoomScalePageLayoutView="0" workbookViewId="0" topLeftCell="A1">
      <selection activeCell="L16" sqref="L16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44621</v>
      </c>
      <c r="D7" s="60"/>
      <c r="E7" s="60"/>
      <c r="F7" s="60"/>
      <c r="G7" s="60"/>
      <c r="H7" s="60"/>
      <c r="I7" s="59">
        <v>44986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397</v>
      </c>
      <c r="D10" s="15">
        <v>75</v>
      </c>
      <c r="E10" s="22">
        <f aca="true" t="shared" si="0" ref="E10:E16">C10+D10</f>
        <v>472</v>
      </c>
      <c r="F10" s="15">
        <v>9323</v>
      </c>
      <c r="G10" s="16">
        <v>1660</v>
      </c>
      <c r="H10" s="17">
        <f aca="true" t="shared" si="1" ref="H10:H16">F10+G10</f>
        <v>10983</v>
      </c>
      <c r="I10" s="18">
        <v>520</v>
      </c>
      <c r="J10" s="15">
        <v>42</v>
      </c>
      <c r="K10" s="15">
        <f aca="true" t="shared" si="2" ref="K10:K16">I10+J10</f>
        <v>562</v>
      </c>
      <c r="L10" s="15">
        <v>13533.302520000008</v>
      </c>
      <c r="M10" s="16">
        <v>1103.2258699999998</v>
      </c>
      <c r="N10" s="17">
        <f aca="true" t="shared" si="3" ref="N10:N16">L10+M10</f>
        <v>14636.528390000009</v>
      </c>
      <c r="O10" s="19">
        <f aca="true" t="shared" si="4" ref="O10:O15">(K10-E10)/E10</f>
        <v>0.1906779661016949</v>
      </c>
      <c r="P10" s="20">
        <f aca="true" t="shared" si="5" ref="P10:P15">(N10-H10)/H10</f>
        <v>0.33265304470545465</v>
      </c>
      <c r="Q10" s="19">
        <f aca="true" t="shared" si="6" ref="Q10:Q15">K10/$K$17</f>
        <v>0.18714618714618714</v>
      </c>
      <c r="R10" s="20">
        <f aca="true" t="shared" si="7" ref="R10:R15">N10/$N$17</f>
        <v>0.17290220938823722</v>
      </c>
    </row>
    <row r="11" spans="2:18" ht="27.75" customHeight="1">
      <c r="B11" s="28" t="s">
        <v>20</v>
      </c>
      <c r="C11" s="25">
        <v>268</v>
      </c>
      <c r="D11" s="22">
        <v>37</v>
      </c>
      <c r="E11" s="22">
        <f t="shared" si="0"/>
        <v>305</v>
      </c>
      <c r="F11" s="22">
        <v>7450</v>
      </c>
      <c r="G11" s="23">
        <v>645</v>
      </c>
      <c r="H11" s="24">
        <f t="shared" si="1"/>
        <v>8095</v>
      </c>
      <c r="I11" s="25">
        <v>381</v>
      </c>
      <c r="J11" s="22">
        <v>50</v>
      </c>
      <c r="K11" s="22">
        <f t="shared" si="2"/>
        <v>431</v>
      </c>
      <c r="L11" s="22">
        <v>10927.229190000015</v>
      </c>
      <c r="M11" s="23">
        <v>1035.0663500000005</v>
      </c>
      <c r="N11" s="24">
        <f t="shared" si="3"/>
        <v>11962.295540000016</v>
      </c>
      <c r="O11" s="26">
        <f t="shared" si="4"/>
        <v>0.4131147540983607</v>
      </c>
      <c r="P11" s="27">
        <f t="shared" si="5"/>
        <v>0.47773879431748184</v>
      </c>
      <c r="Q11" s="26">
        <f t="shared" si="6"/>
        <v>0.14352314352314352</v>
      </c>
      <c r="R11" s="27">
        <f t="shared" si="7"/>
        <v>0.1413113323808514</v>
      </c>
    </row>
    <row r="12" spans="2:18" ht="27.75" customHeight="1">
      <c r="B12" s="21" t="s">
        <v>24</v>
      </c>
      <c r="C12" s="25">
        <v>204</v>
      </c>
      <c r="D12" s="22">
        <v>109</v>
      </c>
      <c r="E12" s="22">
        <f t="shared" si="0"/>
        <v>313</v>
      </c>
      <c r="F12" s="22">
        <v>4896</v>
      </c>
      <c r="G12" s="22">
        <v>1760</v>
      </c>
      <c r="H12" s="24">
        <f t="shared" si="1"/>
        <v>6656</v>
      </c>
      <c r="I12" s="25">
        <v>328</v>
      </c>
      <c r="J12" s="22">
        <v>21</v>
      </c>
      <c r="K12" s="22">
        <f t="shared" si="2"/>
        <v>349</v>
      </c>
      <c r="L12" s="22">
        <v>7937</v>
      </c>
      <c r="M12" s="23">
        <v>523</v>
      </c>
      <c r="N12" s="24">
        <f t="shared" si="3"/>
        <v>8460</v>
      </c>
      <c r="O12" s="26">
        <f t="shared" si="4"/>
        <v>0.11501597444089456</v>
      </c>
      <c r="P12" s="27">
        <f t="shared" si="5"/>
        <v>0.27103365384615385</v>
      </c>
      <c r="Q12" s="26">
        <f t="shared" si="6"/>
        <v>0.11621711621711622</v>
      </c>
      <c r="R12" s="27">
        <f t="shared" si="7"/>
        <v>0.09993849992624419</v>
      </c>
    </row>
    <row r="13" spans="2:18" ht="27.75" customHeight="1">
      <c r="B13" s="21" t="s">
        <v>10</v>
      </c>
      <c r="C13" s="25">
        <v>964</v>
      </c>
      <c r="D13" s="22">
        <v>352</v>
      </c>
      <c r="E13" s="22">
        <f t="shared" si="0"/>
        <v>1316</v>
      </c>
      <c r="F13" s="22">
        <v>23689</v>
      </c>
      <c r="G13" s="22">
        <v>5330</v>
      </c>
      <c r="H13" s="24">
        <f t="shared" si="1"/>
        <v>29019</v>
      </c>
      <c r="I13" s="25">
        <v>1184</v>
      </c>
      <c r="J13" s="22">
        <v>90</v>
      </c>
      <c r="K13" s="22">
        <f t="shared" si="2"/>
        <v>1274</v>
      </c>
      <c r="L13" s="22">
        <v>36228.44091999999</v>
      </c>
      <c r="M13" s="23">
        <v>2064.5516900000002</v>
      </c>
      <c r="N13" s="24">
        <f t="shared" si="3"/>
        <v>38292.99260999999</v>
      </c>
      <c r="O13" s="26">
        <f t="shared" si="4"/>
        <v>-0.031914893617021274</v>
      </c>
      <c r="P13" s="27">
        <f t="shared" si="5"/>
        <v>0.31958346634963253</v>
      </c>
      <c r="Q13" s="26">
        <f t="shared" si="6"/>
        <v>0.42424242424242425</v>
      </c>
      <c r="R13" s="27">
        <f t="shared" si="7"/>
        <v>0.45235747507448615</v>
      </c>
    </row>
    <row r="14" spans="2:18" ht="27.75" customHeight="1">
      <c r="B14" s="28" t="s">
        <v>23</v>
      </c>
      <c r="C14" s="25">
        <v>148</v>
      </c>
      <c r="D14" s="22">
        <v>1</v>
      </c>
      <c r="E14" s="22">
        <f t="shared" si="0"/>
        <v>149</v>
      </c>
      <c r="F14" s="22">
        <v>2124</v>
      </c>
      <c r="G14" s="22">
        <v>16</v>
      </c>
      <c r="H14" s="24">
        <f t="shared" si="1"/>
        <v>2140</v>
      </c>
      <c r="I14" s="25">
        <v>71</v>
      </c>
      <c r="J14" s="22">
        <v>9</v>
      </c>
      <c r="K14" s="22">
        <f t="shared" si="2"/>
        <v>80</v>
      </c>
      <c r="L14" s="22">
        <v>1326.2488100000007</v>
      </c>
      <c r="M14" s="23">
        <v>209.48873000000003</v>
      </c>
      <c r="N14" s="24">
        <f t="shared" si="3"/>
        <v>1535.7375400000008</v>
      </c>
      <c r="O14" s="26">
        <f>(K14-E14)/E14</f>
        <v>-0.46308724832214765</v>
      </c>
      <c r="P14" s="27">
        <f>(N14-H14)/H14</f>
        <v>-0.28236563551401833</v>
      </c>
      <c r="Q14" s="26">
        <f t="shared" si="6"/>
        <v>0.02664002664002664</v>
      </c>
      <c r="R14" s="27">
        <f t="shared" si="7"/>
        <v>0.018141761941846395</v>
      </c>
    </row>
    <row r="15" spans="2:18" ht="27.75" customHeight="1">
      <c r="B15" s="21" t="s">
        <v>11</v>
      </c>
      <c r="C15" s="25">
        <v>164</v>
      </c>
      <c r="D15" s="22">
        <v>41</v>
      </c>
      <c r="E15" s="22">
        <f t="shared" si="0"/>
        <v>205</v>
      </c>
      <c r="F15" s="22">
        <v>5196</v>
      </c>
      <c r="G15" s="22">
        <v>693</v>
      </c>
      <c r="H15" s="24">
        <f t="shared" si="1"/>
        <v>5889</v>
      </c>
      <c r="I15" s="25">
        <v>225</v>
      </c>
      <c r="J15" s="22">
        <v>19</v>
      </c>
      <c r="K15" s="22">
        <f t="shared" si="2"/>
        <v>244</v>
      </c>
      <c r="L15" s="22">
        <v>7620</v>
      </c>
      <c r="M15" s="23">
        <v>604</v>
      </c>
      <c r="N15" s="24">
        <f t="shared" si="3"/>
        <v>8224</v>
      </c>
      <c r="O15" s="26">
        <f t="shared" si="4"/>
        <v>0.1902439024390244</v>
      </c>
      <c r="P15" s="27">
        <f t="shared" si="5"/>
        <v>0.39650195279334355</v>
      </c>
      <c r="Q15" s="26">
        <f t="shared" si="6"/>
        <v>0.08125208125208125</v>
      </c>
      <c r="R15" s="27">
        <f t="shared" si="7"/>
        <v>0.09715061742239152</v>
      </c>
    </row>
    <row r="16" spans="2:18" ht="27.75" customHeight="1" thickBot="1">
      <c r="B16" s="5" t="s">
        <v>22</v>
      </c>
      <c r="C16" s="25">
        <v>31</v>
      </c>
      <c r="D16" s="15">
        <v>6</v>
      </c>
      <c r="E16" s="22">
        <f t="shared" si="0"/>
        <v>37</v>
      </c>
      <c r="F16" s="15">
        <v>761.556</v>
      </c>
      <c r="G16" s="16">
        <v>147.39</v>
      </c>
      <c r="H16" s="24">
        <f t="shared" si="1"/>
        <v>908.946</v>
      </c>
      <c r="I16" s="18">
        <v>58</v>
      </c>
      <c r="J16" s="15">
        <v>5</v>
      </c>
      <c r="K16" s="22">
        <f t="shared" si="2"/>
        <v>63</v>
      </c>
      <c r="L16" s="15">
        <v>1455.519</v>
      </c>
      <c r="M16" s="16">
        <v>84.988</v>
      </c>
      <c r="N16" s="24">
        <f t="shared" si="3"/>
        <v>1540.507</v>
      </c>
      <c r="O16" s="26">
        <f>(K16-E16)/E16</f>
        <v>0.7027027027027027</v>
      </c>
      <c r="P16" s="27">
        <f>(N16-H16)/H16</f>
        <v>0.6948278555601763</v>
      </c>
      <c r="Q16" s="26">
        <f>K16/$K$17</f>
        <v>0.02097902097902098</v>
      </c>
      <c r="R16" s="27">
        <f>N16/$N$17</f>
        <v>0.018198103865943106</v>
      </c>
    </row>
    <row r="17" spans="2:18" ht="34.5" customHeight="1" thickBot="1">
      <c r="B17" s="41" t="s">
        <v>19</v>
      </c>
      <c r="C17" s="40">
        <f>SUM(C10:C16)</f>
        <v>2176</v>
      </c>
      <c r="D17" s="31">
        <f aca="true" t="shared" si="8" ref="D17:N17">SUM(D10:D16)</f>
        <v>621</v>
      </c>
      <c r="E17" s="31">
        <f t="shared" si="8"/>
        <v>2797</v>
      </c>
      <c r="F17" s="31">
        <f t="shared" si="8"/>
        <v>53439.556</v>
      </c>
      <c r="G17" s="32">
        <f t="shared" si="8"/>
        <v>10251.39</v>
      </c>
      <c r="H17" s="33">
        <f t="shared" si="8"/>
        <v>63690.946</v>
      </c>
      <c r="I17" s="30">
        <f t="shared" si="8"/>
        <v>2767</v>
      </c>
      <c r="J17" s="31">
        <f t="shared" si="8"/>
        <v>236</v>
      </c>
      <c r="K17" s="31">
        <f t="shared" si="8"/>
        <v>3003</v>
      </c>
      <c r="L17" s="31">
        <f t="shared" si="8"/>
        <v>79027.74044000001</v>
      </c>
      <c r="M17" s="32">
        <f t="shared" si="8"/>
        <v>5624.320640000001</v>
      </c>
      <c r="N17" s="33">
        <f t="shared" si="8"/>
        <v>84652.06108000001</v>
      </c>
      <c r="O17" s="34">
        <f>(K17-E17)/E17</f>
        <v>0.0736503396496246</v>
      </c>
      <c r="P17" s="35">
        <f>(N17-H17)/H17</f>
        <v>0.32910666894475094</v>
      </c>
      <c r="Q17" s="34">
        <f>SUM(Q10:Q16)</f>
        <v>1</v>
      </c>
      <c r="R17" s="35">
        <f>SUM(R10:R16)</f>
        <v>0.9999999999999999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3" zoomScaleNormal="63" zoomScalePageLayoutView="0" workbookViewId="0" topLeftCell="A3">
      <selection activeCell="L29" sqref="L29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28</v>
      </c>
      <c r="D7" s="60"/>
      <c r="E7" s="60"/>
      <c r="F7" s="60"/>
      <c r="G7" s="60"/>
      <c r="H7" s="60"/>
      <c r="I7" s="59" t="s">
        <v>29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1035</v>
      </c>
      <c r="D10" s="15">
        <v>221</v>
      </c>
      <c r="E10" s="15">
        <f aca="true" t="shared" si="0" ref="E10:E16">C10+D10</f>
        <v>1256</v>
      </c>
      <c r="F10" s="15">
        <v>24067</v>
      </c>
      <c r="G10" s="16">
        <v>4921</v>
      </c>
      <c r="H10" s="17">
        <f aca="true" t="shared" si="1" ref="H10:H16">F10+G10</f>
        <v>28988</v>
      </c>
      <c r="I10" s="18">
        <v>1227</v>
      </c>
      <c r="J10" s="15">
        <v>106</v>
      </c>
      <c r="K10" s="15">
        <f aca="true" t="shared" si="2" ref="K10:K15">I10+J10</f>
        <v>1333</v>
      </c>
      <c r="L10" s="15">
        <v>32798.30252000001</v>
      </c>
      <c r="M10" s="16">
        <v>3000.2258699999998</v>
      </c>
      <c r="N10" s="17">
        <f aca="true" t="shared" si="3" ref="N10:N15">L10+M10</f>
        <v>35798.528390000014</v>
      </c>
      <c r="O10" s="19">
        <f aca="true" t="shared" si="4" ref="O10:O17">(K10-E10)/E10</f>
        <v>0.06130573248407643</v>
      </c>
      <c r="P10" s="20">
        <f aca="true" t="shared" si="5" ref="P10:P17">(N10-H10)/H10</f>
        <v>0.23494302435490597</v>
      </c>
      <c r="Q10" s="19">
        <f aca="true" t="shared" si="6" ref="Q10:Q15">K10/$K$17</f>
        <v>0.17560268739296536</v>
      </c>
      <c r="R10" s="20">
        <f aca="true" t="shared" si="7" ref="R10:R15">N10/$N$17</f>
        <v>0.17266392003071446</v>
      </c>
    </row>
    <row r="11" spans="2:18" ht="27.75" customHeight="1">
      <c r="B11" s="28" t="s">
        <v>16</v>
      </c>
      <c r="C11" s="25">
        <v>830</v>
      </c>
      <c r="D11" s="22">
        <v>149</v>
      </c>
      <c r="E11" s="22">
        <f t="shared" si="0"/>
        <v>979</v>
      </c>
      <c r="F11" s="22">
        <v>23601</v>
      </c>
      <c r="G11" s="23">
        <v>2987</v>
      </c>
      <c r="H11" s="24">
        <f t="shared" si="1"/>
        <v>26588</v>
      </c>
      <c r="I11" s="25">
        <v>770</v>
      </c>
      <c r="J11" s="22">
        <v>129</v>
      </c>
      <c r="K11" s="22">
        <f t="shared" si="2"/>
        <v>899</v>
      </c>
      <c r="L11" s="22">
        <v>22650.229190000013</v>
      </c>
      <c r="M11" s="23">
        <v>2756.0663500000005</v>
      </c>
      <c r="N11" s="24">
        <f t="shared" si="3"/>
        <v>25406.295540000014</v>
      </c>
      <c r="O11" s="26">
        <f t="shared" si="4"/>
        <v>-0.08171603677221655</v>
      </c>
      <c r="P11" s="27">
        <f t="shared" si="5"/>
        <v>-0.044445030088761335</v>
      </c>
      <c r="Q11" s="26">
        <f t="shared" si="6"/>
        <v>0.11842971940455803</v>
      </c>
      <c r="R11" s="27">
        <f t="shared" si="7"/>
        <v>0.12253996962122772</v>
      </c>
    </row>
    <row r="12" spans="2:18" ht="27.75" customHeight="1">
      <c r="B12" s="21" t="s">
        <v>24</v>
      </c>
      <c r="C12" s="25">
        <v>524</v>
      </c>
      <c r="D12" s="22">
        <v>274</v>
      </c>
      <c r="E12" s="23">
        <f t="shared" si="0"/>
        <v>798</v>
      </c>
      <c r="F12" s="22">
        <v>11944</v>
      </c>
      <c r="G12" s="22">
        <v>3930</v>
      </c>
      <c r="H12" s="24">
        <f t="shared" si="1"/>
        <v>15874</v>
      </c>
      <c r="I12" s="25">
        <v>781</v>
      </c>
      <c r="J12" s="22">
        <v>86</v>
      </c>
      <c r="K12" s="22">
        <f t="shared" si="2"/>
        <v>867</v>
      </c>
      <c r="L12" s="22">
        <v>19096</v>
      </c>
      <c r="M12" s="23">
        <v>1750</v>
      </c>
      <c r="N12" s="24">
        <f t="shared" si="3"/>
        <v>20846</v>
      </c>
      <c r="O12" s="26">
        <f t="shared" si="4"/>
        <v>0.08646616541353383</v>
      </c>
      <c r="P12" s="27">
        <f t="shared" si="5"/>
        <v>0.3132165805720045</v>
      </c>
      <c r="Q12" s="26">
        <f t="shared" si="6"/>
        <v>0.1142142010275326</v>
      </c>
      <c r="R12" s="27">
        <f t="shared" si="7"/>
        <v>0.10054469384182058</v>
      </c>
    </row>
    <row r="13" spans="2:18" ht="27.75" customHeight="1">
      <c r="B13" s="21" t="s">
        <v>10</v>
      </c>
      <c r="C13" s="25">
        <v>2453</v>
      </c>
      <c r="D13" s="22">
        <v>828</v>
      </c>
      <c r="E13" s="22">
        <f t="shared" si="0"/>
        <v>3281</v>
      </c>
      <c r="F13" s="22">
        <v>60723</v>
      </c>
      <c r="G13" s="22">
        <v>13195</v>
      </c>
      <c r="H13" s="24">
        <f t="shared" si="1"/>
        <v>73918</v>
      </c>
      <c r="I13" s="25">
        <v>2857</v>
      </c>
      <c r="J13" s="22">
        <v>481</v>
      </c>
      <c r="K13" s="22">
        <f t="shared" si="2"/>
        <v>3338</v>
      </c>
      <c r="L13" s="22">
        <v>83629.44092</v>
      </c>
      <c r="M13" s="23">
        <v>11643.55169</v>
      </c>
      <c r="N13" s="24">
        <f t="shared" si="3"/>
        <v>95272.99260999999</v>
      </c>
      <c r="O13" s="26">
        <f t="shared" si="4"/>
        <v>0.017372752209692168</v>
      </c>
      <c r="P13" s="27">
        <f t="shared" si="5"/>
        <v>0.28890111488406056</v>
      </c>
      <c r="Q13" s="26">
        <f t="shared" si="6"/>
        <v>0.43973126070346463</v>
      </c>
      <c r="R13" s="27">
        <f t="shared" si="7"/>
        <v>0.45952191659630065</v>
      </c>
    </row>
    <row r="14" spans="2:18" ht="27.75" customHeight="1">
      <c r="B14" s="44" t="s">
        <v>23</v>
      </c>
      <c r="C14" s="25">
        <v>189</v>
      </c>
      <c r="D14" s="22">
        <v>11</v>
      </c>
      <c r="E14" s="22">
        <f t="shared" si="0"/>
        <v>200</v>
      </c>
      <c r="F14" s="22">
        <v>3143</v>
      </c>
      <c r="G14" s="22">
        <v>187</v>
      </c>
      <c r="H14" s="24">
        <f t="shared" si="1"/>
        <v>3330</v>
      </c>
      <c r="I14" s="25">
        <v>126</v>
      </c>
      <c r="J14" s="22">
        <v>27</v>
      </c>
      <c r="K14" s="22">
        <f t="shared" si="2"/>
        <v>153</v>
      </c>
      <c r="L14" s="22">
        <v>2473</v>
      </c>
      <c r="M14" s="23">
        <v>598</v>
      </c>
      <c r="N14" s="24">
        <f t="shared" si="3"/>
        <v>3071</v>
      </c>
      <c r="O14" s="26">
        <f>(K14-E14)/E14</f>
        <v>-0.235</v>
      </c>
      <c r="P14" s="27">
        <f>(N14-H14)/H14</f>
        <v>-0.07777777777777778</v>
      </c>
      <c r="Q14" s="26">
        <f t="shared" si="6"/>
        <v>0.020155447240152814</v>
      </c>
      <c r="R14" s="27">
        <f t="shared" si="7"/>
        <v>0.014812086481254486</v>
      </c>
    </row>
    <row r="15" spans="2:18" ht="27.75" customHeight="1">
      <c r="B15" s="21" t="s">
        <v>11</v>
      </c>
      <c r="C15" s="25">
        <v>460</v>
      </c>
      <c r="D15" s="22">
        <v>90</v>
      </c>
      <c r="E15" s="22">
        <f t="shared" si="0"/>
        <v>550</v>
      </c>
      <c r="F15" s="22">
        <v>14075</v>
      </c>
      <c r="G15" s="22">
        <v>1800</v>
      </c>
      <c r="H15" s="24">
        <f t="shared" si="1"/>
        <v>15875</v>
      </c>
      <c r="I15" s="25">
        <v>731</v>
      </c>
      <c r="J15" s="22">
        <v>60</v>
      </c>
      <c r="K15" s="22">
        <f t="shared" si="2"/>
        <v>791</v>
      </c>
      <c r="L15" s="22">
        <v>21008</v>
      </c>
      <c r="M15" s="23">
        <v>1320</v>
      </c>
      <c r="N15" s="24">
        <f t="shared" si="3"/>
        <v>22328</v>
      </c>
      <c r="O15" s="26">
        <f t="shared" si="4"/>
        <v>0.4381818181818182</v>
      </c>
      <c r="P15" s="27">
        <f t="shared" si="5"/>
        <v>0.40648818897637795</v>
      </c>
      <c r="Q15" s="26">
        <f t="shared" si="6"/>
        <v>0.10420234488209722</v>
      </c>
      <c r="R15" s="27">
        <f t="shared" si="7"/>
        <v>0.1076926951981277</v>
      </c>
    </row>
    <row r="16" spans="2:18" ht="27.75" customHeight="1" thickBot="1">
      <c r="B16" s="5" t="s">
        <v>22</v>
      </c>
      <c r="C16" s="18">
        <v>85</v>
      </c>
      <c r="D16" s="15">
        <v>11</v>
      </c>
      <c r="E16" s="22">
        <f t="shared" si="0"/>
        <v>96</v>
      </c>
      <c r="F16" s="15">
        <v>1935.013</v>
      </c>
      <c r="G16" s="16">
        <v>226.697</v>
      </c>
      <c r="H16" s="24">
        <f t="shared" si="1"/>
        <v>2161.71</v>
      </c>
      <c r="I16" s="18">
        <v>192</v>
      </c>
      <c r="J16" s="15">
        <v>18</v>
      </c>
      <c r="K16" s="22">
        <f>I16+J16</f>
        <v>210</v>
      </c>
      <c r="L16" s="22">
        <v>4301.945000000001</v>
      </c>
      <c r="M16" s="23">
        <v>305.92100000000005</v>
      </c>
      <c r="N16" s="24">
        <f>L16+M16</f>
        <v>4607.866000000001</v>
      </c>
      <c r="O16" s="26">
        <f>(K16-E16)/E16</f>
        <v>1.1875</v>
      </c>
      <c r="P16" s="27">
        <f>(N16-H16)/H16</f>
        <v>1.1315837924605987</v>
      </c>
      <c r="Q16" s="26">
        <f>K16/$K$17</f>
        <v>0.02766433934922935</v>
      </c>
      <c r="R16" s="27">
        <f>N16/$N$17</f>
        <v>0.02222471823055428</v>
      </c>
    </row>
    <row r="17" spans="2:18" ht="36.75" customHeight="1" thickBot="1">
      <c r="B17" s="42" t="s">
        <v>15</v>
      </c>
      <c r="C17" s="30">
        <f aca="true" t="shared" si="8" ref="C17:H17">SUM(C10:C16)</f>
        <v>5576</v>
      </c>
      <c r="D17" s="31">
        <f t="shared" si="8"/>
        <v>1584</v>
      </c>
      <c r="E17" s="31">
        <f t="shared" si="8"/>
        <v>7160</v>
      </c>
      <c r="F17" s="31">
        <f t="shared" si="8"/>
        <v>139488.013</v>
      </c>
      <c r="G17" s="32">
        <f t="shared" si="8"/>
        <v>27246.697</v>
      </c>
      <c r="H17" s="33">
        <f t="shared" si="8"/>
        <v>166734.71</v>
      </c>
      <c r="I17" s="30">
        <f aca="true" t="shared" si="9" ref="I17:N17">SUM(I10:I16)</f>
        <v>6684</v>
      </c>
      <c r="J17" s="31">
        <f t="shared" si="9"/>
        <v>907</v>
      </c>
      <c r="K17" s="31">
        <f t="shared" si="9"/>
        <v>7591</v>
      </c>
      <c r="L17" s="31">
        <f t="shared" si="9"/>
        <v>185956.91763000004</v>
      </c>
      <c r="M17" s="32">
        <f t="shared" si="9"/>
        <v>21373.764909999998</v>
      </c>
      <c r="N17" s="33">
        <f t="shared" si="9"/>
        <v>207330.68254000004</v>
      </c>
      <c r="O17" s="34">
        <f t="shared" si="4"/>
        <v>0.06019553072625698</v>
      </c>
      <c r="P17" s="35">
        <f t="shared" si="5"/>
        <v>0.24347643355123866</v>
      </c>
      <c r="Q17" s="34">
        <f>SUM(Q10:Q16)</f>
        <v>1</v>
      </c>
      <c r="R17" s="35">
        <f>SUM(R10:R16)</f>
        <v>0.9999999999999999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9">
      <selection activeCell="M13" sqref="M13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44621</v>
      </c>
      <c r="D7" s="60"/>
      <c r="E7" s="60"/>
      <c r="F7" s="60"/>
      <c r="G7" s="60"/>
      <c r="H7" s="60"/>
      <c r="I7" s="59">
        <v>44986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15730</v>
      </c>
      <c r="D10" s="14">
        <v>3422</v>
      </c>
      <c r="E10" s="15">
        <f aca="true" t="shared" si="0" ref="E10:E16">C10+D10</f>
        <v>19152</v>
      </c>
      <c r="F10" s="15">
        <v>271544</v>
      </c>
      <c r="G10" s="16">
        <v>36107</v>
      </c>
      <c r="H10" s="17">
        <f aca="true" t="shared" si="1" ref="H10:H16">F10+G10</f>
        <v>307651</v>
      </c>
      <c r="I10" s="13">
        <v>16370</v>
      </c>
      <c r="J10" s="14">
        <v>3342</v>
      </c>
      <c r="K10" s="14">
        <f aca="true" t="shared" si="2" ref="K10:K15">I10+J10</f>
        <v>19712</v>
      </c>
      <c r="L10" s="15">
        <v>297628.14988988196</v>
      </c>
      <c r="M10" s="16">
        <v>36251.5171980007</v>
      </c>
      <c r="N10" s="17">
        <f aca="true" t="shared" si="3" ref="N10:N15">L10+M10</f>
        <v>333879.66708788264</v>
      </c>
      <c r="O10" s="19">
        <f aca="true" t="shared" si="4" ref="O10:O17">(K10-E10)/E10</f>
        <v>0.029239766081871343</v>
      </c>
      <c r="P10" s="20">
        <f aca="true" t="shared" si="5" ref="P10:P17">(N10-H10)/H10</f>
        <v>0.08525461346747659</v>
      </c>
      <c r="Q10" s="19">
        <f aca="true" t="shared" si="6" ref="Q10:Q15">K10/$K$17</f>
        <v>0.15376094977339916</v>
      </c>
      <c r="R10" s="20">
        <f aca="true" t="shared" si="7" ref="R10:R15">N10/$N$17</f>
        <v>0.1540118081523155</v>
      </c>
    </row>
    <row r="11" spans="2:18" ht="27.75" customHeight="1">
      <c r="B11" s="28" t="s">
        <v>18</v>
      </c>
      <c r="C11" s="25">
        <v>12565</v>
      </c>
      <c r="D11" s="22">
        <v>2828</v>
      </c>
      <c r="E11" s="22">
        <f t="shared" si="0"/>
        <v>15393</v>
      </c>
      <c r="F11" s="39">
        <v>237696</v>
      </c>
      <c r="G11" s="39">
        <v>25905</v>
      </c>
      <c r="H11" s="24">
        <f t="shared" si="1"/>
        <v>263601</v>
      </c>
      <c r="I11" s="25">
        <v>13607</v>
      </c>
      <c r="J11" s="22">
        <v>2855</v>
      </c>
      <c r="K11" s="22">
        <f t="shared" si="2"/>
        <v>16462</v>
      </c>
      <c r="L11" s="39">
        <v>260493.8626058625</v>
      </c>
      <c r="M11" s="39">
        <v>27966.9918978356</v>
      </c>
      <c r="N11" s="24">
        <f t="shared" si="3"/>
        <v>288460.85450369806</v>
      </c>
      <c r="O11" s="26">
        <f t="shared" si="4"/>
        <v>0.06944715130254012</v>
      </c>
      <c r="P11" s="27">
        <f t="shared" si="5"/>
        <v>0.09430865020883102</v>
      </c>
      <c r="Q11" s="26">
        <f t="shared" si="6"/>
        <v>0.1284097379854757</v>
      </c>
      <c r="R11" s="27">
        <f t="shared" si="7"/>
        <v>0.133061046127085</v>
      </c>
    </row>
    <row r="12" spans="2:18" ht="27.75" customHeight="1">
      <c r="B12" s="21" t="s">
        <v>24</v>
      </c>
      <c r="C12" s="25">
        <v>7681</v>
      </c>
      <c r="D12" s="22">
        <v>3618</v>
      </c>
      <c r="E12" s="22">
        <f t="shared" si="0"/>
        <v>11299</v>
      </c>
      <c r="F12" s="22">
        <v>137300</v>
      </c>
      <c r="G12" s="22">
        <v>41076</v>
      </c>
      <c r="H12" s="24">
        <f t="shared" si="1"/>
        <v>178376</v>
      </c>
      <c r="I12" s="25">
        <v>8418</v>
      </c>
      <c r="J12" s="22">
        <v>3709</v>
      </c>
      <c r="K12" s="22">
        <f t="shared" si="2"/>
        <v>12127</v>
      </c>
      <c r="L12" s="22">
        <v>153472</v>
      </c>
      <c r="M12" s="22">
        <v>40304</v>
      </c>
      <c r="N12" s="24">
        <f t="shared" si="3"/>
        <v>193776</v>
      </c>
      <c r="O12" s="26">
        <f t="shared" si="4"/>
        <v>0.0732808213116205</v>
      </c>
      <c r="P12" s="27">
        <f t="shared" si="5"/>
        <v>0.0863344844597928</v>
      </c>
      <c r="Q12" s="26">
        <f t="shared" si="6"/>
        <v>0.09459512164681472</v>
      </c>
      <c r="R12" s="27">
        <f t="shared" si="7"/>
        <v>0.08938487448733351</v>
      </c>
    </row>
    <row r="13" spans="2:18" ht="27.75" customHeight="1">
      <c r="B13" s="21" t="s">
        <v>10</v>
      </c>
      <c r="C13" s="25">
        <v>48202</v>
      </c>
      <c r="D13" s="22">
        <v>12616</v>
      </c>
      <c r="E13" s="22">
        <f t="shared" si="0"/>
        <v>60818</v>
      </c>
      <c r="F13" s="22">
        <v>837182</v>
      </c>
      <c r="G13" s="22">
        <v>134562</v>
      </c>
      <c r="H13" s="24">
        <f t="shared" si="1"/>
        <v>971744</v>
      </c>
      <c r="I13" s="25">
        <v>50788</v>
      </c>
      <c r="J13" s="22">
        <v>12670</v>
      </c>
      <c r="K13" s="22">
        <f t="shared" si="2"/>
        <v>63458</v>
      </c>
      <c r="L13" s="22">
        <v>926268.4953085906</v>
      </c>
      <c r="M13" s="22">
        <v>138694.98135471527</v>
      </c>
      <c r="N13" s="24">
        <f t="shared" si="3"/>
        <v>1064963.476663306</v>
      </c>
      <c r="O13" s="26">
        <f t="shared" si="4"/>
        <v>0.04340820151928705</v>
      </c>
      <c r="P13" s="27">
        <f t="shared" si="5"/>
        <v>0.09593007691666312</v>
      </c>
      <c r="Q13" s="26">
        <f t="shared" si="6"/>
        <v>0.4949960608117068</v>
      </c>
      <c r="R13" s="27">
        <f t="shared" si="7"/>
        <v>0.49124569964878995</v>
      </c>
    </row>
    <row r="14" spans="2:18" ht="27.75" customHeight="1">
      <c r="B14" s="28" t="s">
        <v>23</v>
      </c>
      <c r="C14" s="25">
        <v>620</v>
      </c>
      <c r="D14" s="22">
        <v>85</v>
      </c>
      <c r="E14" s="22">
        <f t="shared" si="0"/>
        <v>705</v>
      </c>
      <c r="F14" s="22">
        <v>9224</v>
      </c>
      <c r="G14" s="22">
        <v>1339</v>
      </c>
      <c r="H14" s="24">
        <f t="shared" si="1"/>
        <v>10563</v>
      </c>
      <c r="I14" s="25">
        <v>1438</v>
      </c>
      <c r="J14" s="22">
        <v>187</v>
      </c>
      <c r="K14" s="22">
        <f t="shared" si="2"/>
        <v>1625</v>
      </c>
      <c r="L14" s="22">
        <v>21587.029830000112</v>
      </c>
      <c r="M14" s="22">
        <v>3224.6038800000006</v>
      </c>
      <c r="N14" s="24">
        <f t="shared" si="3"/>
        <v>24811.63371000011</v>
      </c>
      <c r="O14" s="26">
        <f>(K14-E14)/E14</f>
        <v>1.3049645390070923</v>
      </c>
      <c r="P14" s="27">
        <f>(N14-H14)/H14</f>
        <v>1.3489192189718935</v>
      </c>
      <c r="Q14" s="26">
        <f t="shared" si="6"/>
        <v>0.01267560589396173</v>
      </c>
      <c r="R14" s="27">
        <f t="shared" si="7"/>
        <v>0.011445095187195798</v>
      </c>
    </row>
    <row r="15" spans="2:18" ht="27.75" customHeight="1">
      <c r="B15" s="21" t="s">
        <v>11</v>
      </c>
      <c r="C15" s="25">
        <v>11755</v>
      </c>
      <c r="D15" s="22">
        <v>2406</v>
      </c>
      <c r="E15" s="22">
        <f t="shared" si="0"/>
        <v>14161</v>
      </c>
      <c r="F15" s="22">
        <v>216161</v>
      </c>
      <c r="G15" s="22">
        <v>23558</v>
      </c>
      <c r="H15" s="24">
        <f t="shared" si="1"/>
        <v>239719</v>
      </c>
      <c r="I15" s="25">
        <v>11956</v>
      </c>
      <c r="J15" s="22">
        <v>2082</v>
      </c>
      <c r="K15" s="22">
        <f t="shared" si="2"/>
        <v>14038</v>
      </c>
      <c r="L15" s="22">
        <v>226792</v>
      </c>
      <c r="M15" s="22">
        <v>20790</v>
      </c>
      <c r="N15" s="24">
        <f t="shared" si="3"/>
        <v>247582</v>
      </c>
      <c r="O15" s="26">
        <f t="shared" si="4"/>
        <v>-0.008685827272085304</v>
      </c>
      <c r="P15" s="27">
        <f t="shared" si="5"/>
        <v>0.032800904392225896</v>
      </c>
      <c r="Q15" s="26">
        <f t="shared" si="6"/>
        <v>0.10950163417811372</v>
      </c>
      <c r="R15" s="27">
        <f t="shared" si="7"/>
        <v>0.1142044731820401</v>
      </c>
    </row>
    <row r="16" spans="2:18" ht="27.75" customHeight="1" thickBot="1">
      <c r="B16" s="5" t="s">
        <v>22</v>
      </c>
      <c r="C16" s="18">
        <v>251</v>
      </c>
      <c r="D16" s="15">
        <v>20</v>
      </c>
      <c r="E16" s="22">
        <f t="shared" si="0"/>
        <v>271</v>
      </c>
      <c r="F16" s="15">
        <v>4504.186</v>
      </c>
      <c r="G16" s="16">
        <v>340.962</v>
      </c>
      <c r="H16" s="24">
        <f t="shared" si="1"/>
        <v>4845.147999999999</v>
      </c>
      <c r="I16" s="18">
        <v>684</v>
      </c>
      <c r="J16" s="15">
        <v>93</v>
      </c>
      <c r="K16" s="22">
        <f>I16+J16</f>
        <v>777</v>
      </c>
      <c r="L16" s="22">
        <v>12897.16</v>
      </c>
      <c r="M16" s="22">
        <v>1512.769</v>
      </c>
      <c r="N16" s="24">
        <f>L16+M16</f>
        <v>14409.929</v>
      </c>
      <c r="O16" s="26">
        <f>(K16-E16)/E16</f>
        <v>1.867158671586716</v>
      </c>
      <c r="P16" s="27">
        <f>(N16-H16)/H16</f>
        <v>1.9740947025766813</v>
      </c>
      <c r="Q16" s="26">
        <f>K16/$K$17</f>
        <v>0.006060889710528163</v>
      </c>
      <c r="R16" s="27">
        <f>N16/$N$17</f>
        <v>0.006647003215240211</v>
      </c>
    </row>
    <row r="17" spans="2:18" ht="33.75" customHeight="1" thickBot="1">
      <c r="B17" s="29" t="s">
        <v>15</v>
      </c>
      <c r="C17" s="30">
        <f aca="true" t="shared" si="8" ref="C17:H17">SUM(C10:C16)</f>
        <v>96804</v>
      </c>
      <c r="D17" s="31">
        <f t="shared" si="8"/>
        <v>24995</v>
      </c>
      <c r="E17" s="31">
        <f t="shared" si="8"/>
        <v>121799</v>
      </c>
      <c r="F17" s="31">
        <f t="shared" si="8"/>
        <v>1713611.186</v>
      </c>
      <c r="G17" s="32">
        <f t="shared" si="8"/>
        <v>262887.962</v>
      </c>
      <c r="H17" s="33">
        <f t="shared" si="8"/>
        <v>1976499.148</v>
      </c>
      <c r="I17" s="30">
        <f aca="true" t="shared" si="9" ref="I17:N17">SUM(I10:I16)</f>
        <v>103261</v>
      </c>
      <c r="J17" s="31">
        <f t="shared" si="9"/>
        <v>24938</v>
      </c>
      <c r="K17" s="31">
        <f t="shared" si="9"/>
        <v>128199</v>
      </c>
      <c r="L17" s="31">
        <f t="shared" si="9"/>
        <v>1899138.6976343351</v>
      </c>
      <c r="M17" s="32">
        <f t="shared" si="9"/>
        <v>268744.86333055154</v>
      </c>
      <c r="N17" s="33">
        <f t="shared" si="9"/>
        <v>2167883.5609648866</v>
      </c>
      <c r="O17" s="34">
        <f t="shared" si="4"/>
        <v>0.05254558740219542</v>
      </c>
      <c r="P17" s="35">
        <f t="shared" si="5"/>
        <v>0.09683000023478204</v>
      </c>
      <c r="Q17" s="34">
        <f>SUM(Q10:Q16)</f>
        <v>1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2023-07-17T21:17:21Z</cp:lastPrinted>
  <dcterms:created xsi:type="dcterms:W3CDTF">2008-08-19T09:37:51Z</dcterms:created>
  <dcterms:modified xsi:type="dcterms:W3CDTF">2023-10-24T14:33:48Z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