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6" windowWidth="18828" windowHeight="11808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<sst xmlns="http://schemas.openxmlformats.org/spreadsheetml/2006/main" count="83" uniqueCount="36">
  <si>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</si>
  <si>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</si>
  <si>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</si>
  <si>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</si>
  <si>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</si>
  <si>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</si>
  <si>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</si>
  <si>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</si>
  <si>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</si>
  <si>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</si>
  <si>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</si>
  <si>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</si>
  <si>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</si>
  <si>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</si>
  <si>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</si>
  <si>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</si>
  <si>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</si>
  <si>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</si>
  <si>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</si>
  <si>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</si>
  <si>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</si>
  <si>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</si>
  <si>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</si>
  <si>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</si>
  <si>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</si>
  <si>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</si>
  <si>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</si>
  <si>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</si>
  <si>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BPI</t>
  </si>
  <si>
    <t>Bankinter</t>
  </si>
  <si>
    <t>EuroBic</t>
  </si>
  <si>
    <t>Banco Montepio</t>
  </si>
  <si>
    <t>Caixa Geral de Depósitos</t>
  </si>
  <si>
    <t>Crédit Agricole Leasing &amp; Factoring</t>
  </si>
  <si>
    <t>BFF Bank</t>
  </si>
  <si>
    <t>ACUMULADO A 2023.03.31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</si>
</sst>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/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-&quot;??_-;_-@_-"/>
    <numFmt numFmtId="186" formatCode="#,##0_ ;\-#,##0\ "/>
    <numFmt numFmtId="187" formatCode="#,##0.0000000"/>
    <numFmt numFmtId="188" formatCode="#,##0.00000000"/>
    <numFmt numFmtId="189" formatCode="#,##0.00000"/>
    <numFmt numFmtId="190" formatCode="#,##0.000"/>
    <numFmt numFmtId="191" formatCode="#,##0_ ;[Red]\-#,##0\ "/>
    <numFmt numFmtId="192" formatCode="&quot;Sim&quot;;&quot;Sim&quot;;&quot;Não&quot;"/>
    <numFmt numFmtId="193" formatCode="&quot;Verdadeiro&quot;;&quot;Verdadeiro&quot;;&quot;Falso&quot;"/>
    <numFmt numFmtId="194" formatCode="&quot;Activado&quot;;&quot;Activado&quot;;&quot;Desactivado&quot;"/>
    <numFmt numFmtId="19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5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6" xfId="65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rmal 2 2" xfId="52"/>
    <cellStyle name="Normal 3" xfId="53"/>
    <cellStyle name="Normal 4" xfId="54"/>
    <cellStyle name="Normal 5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  <cellStyle name="Vírgula 2" xfId="66"/>
    <cellStyle name="Vírgula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8">
      <selection activeCell="A21" sqref="A21"/>
    </sheetView>
  </sheetViews>
  <sheetFormatPr defaultColWidth="9.140625" defaultRowHeight="12.75"/>
  <cols>
    <col min="1" max="1" width="33.140625" style="2" customWidth="1"/>
    <col min="2" max="3" width="12.7109375" style="0" customWidth="1"/>
    <col min="4" max="4" width="8.57421875" style="0" customWidth="1"/>
    <col min="5" max="6" width="12.7109375" style="0" customWidth="1"/>
    <col min="7" max="7" width="9.7109375" style="0" customWidth="1"/>
    <col min="8" max="8" width="13.57421875" style="0" customWidth="1"/>
    <col min="9" max="9" width="12.7109375" style="0" customWidth="1"/>
    <col min="10" max="10" width="9.28125" style="0" customWidth="1"/>
  </cols>
  <sheetData>
    <row r="1" spans="1:10" ht="23.25" thickBot="1">
      <c r="A1" s="63" t="s">
        <v>9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76" t="s">
        <v>23</v>
      </c>
      <c r="B7" s="76"/>
      <c r="C7" s="76"/>
      <c r="D7" s="76"/>
      <c r="E7" s="76"/>
      <c r="F7" s="76"/>
      <c r="G7" s="76"/>
      <c r="H7" s="76"/>
      <c r="I7" s="76"/>
      <c r="J7" s="76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1" t="s">
        <v>11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s="1" customFormat="1" ht="21" customHeight="1" thickBot="1">
      <c r="A11" s="69" t="s">
        <v>6</v>
      </c>
      <c r="B11" s="66" t="s">
        <v>13</v>
      </c>
      <c r="C11" s="67"/>
      <c r="D11" s="67"/>
      <c r="E11" s="67"/>
      <c r="F11" s="67"/>
      <c r="G11" s="67"/>
      <c r="H11" s="67"/>
      <c r="I11" s="67"/>
      <c r="J11" s="68"/>
    </row>
    <row r="12" spans="1:10" s="1" customFormat="1" ht="21" customHeight="1" thickBot="1">
      <c r="A12" s="70"/>
      <c r="B12" s="73" t="s">
        <v>11</v>
      </c>
      <c r="C12" s="74"/>
      <c r="D12" s="74"/>
      <c r="E12" s="74"/>
      <c r="F12" s="74"/>
      <c r="G12" s="74"/>
      <c r="H12" s="74"/>
      <c r="I12" s="74"/>
      <c r="J12" s="75"/>
    </row>
    <row r="13" spans="1:10" s="1" customFormat="1" ht="21.75" customHeight="1" thickBot="1">
      <c r="A13" s="70"/>
      <c r="B13" s="72" t="s">
        <v>2</v>
      </c>
      <c r="C13" s="72"/>
      <c r="D13" s="72"/>
      <c r="E13" s="72" t="s">
        <v>3</v>
      </c>
      <c r="F13" s="72"/>
      <c r="G13" s="72"/>
      <c r="H13" s="73" t="s">
        <v>1</v>
      </c>
      <c r="I13" s="74"/>
      <c r="J13" s="75"/>
    </row>
    <row r="14" spans="1:10" s="1" customFormat="1" ht="21.75" customHeight="1" thickBot="1">
      <c r="A14" s="71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</row>
    <row r="15" spans="1:10" s="23" customFormat="1" ht="12.75">
      <c r="A15" s="20" t="s">
        <v>31</v>
      </c>
      <c r="B15" s="24">
        <v>77708.05595</v>
      </c>
      <c r="C15" s="51">
        <v>76595.02336</v>
      </c>
      <c r="D15" s="41">
        <f>B15/C15-1</f>
        <v>0.014531395659593827</v>
      </c>
      <c r="E15" s="24">
        <v>23785.01547</v>
      </c>
      <c r="F15" s="51">
        <v>11930.10248</v>
      </c>
      <c r="G15" s="41">
        <f>E15/F15-1</f>
        <v>0.9936974983973481</v>
      </c>
      <c r="H15" s="38">
        <f>B15+E15</f>
        <v>101493.07142</v>
      </c>
      <c r="I15" s="29">
        <f>C15+F15</f>
        <v>88525.12584000001</v>
      </c>
      <c r="J15" s="41">
        <f>H15/I15-1</f>
        <v>0.14648886919899096</v>
      </c>
    </row>
    <row r="16" spans="1:10" s="23" customFormat="1" ht="12.75">
      <c r="A16" s="20" t="s">
        <v>29</v>
      </c>
      <c r="B16" s="25"/>
      <c r="C16" s="49"/>
      <c r="D16" s="41" t="e">
        <f aca="true" t="shared" si="0" ref="D16:D28">B16/C16-1</f>
        <v>#DIV/0!</v>
      </c>
      <c r="E16" s="25"/>
      <c r="F16" s="49"/>
      <c r="G16" s="41" t="e">
        <f aca="true" t="shared" si="1" ref="G16:G28">E16/F16-1</f>
        <v>#DIV/0!</v>
      </c>
      <c r="H16" s="38">
        <f aca="true" t="shared" si="2" ref="H16:H27">B16+E16</f>
        <v>0</v>
      </c>
      <c r="I16" s="29">
        <f aca="true" t="shared" si="3" ref="I16:I27">C16+F16</f>
        <v>0</v>
      </c>
      <c r="J16" s="41" t="e">
        <f aca="true" t="shared" si="4" ref="J16:J28">H16/I16-1</f>
        <v>#DIV/0!</v>
      </c>
    </row>
    <row r="17" spans="1:10" s="23" customFormat="1" ht="12.75">
      <c r="A17" s="20" t="s">
        <v>17</v>
      </c>
      <c r="B17" s="24">
        <v>7257</v>
      </c>
      <c r="C17" s="51">
        <v>1537</v>
      </c>
      <c r="D17" s="41">
        <f t="shared" si="0"/>
        <v>3.721535458685752</v>
      </c>
      <c r="E17" s="24">
        <v>69474</v>
      </c>
      <c r="F17" s="51">
        <v>29740</v>
      </c>
      <c r="G17" s="41">
        <f t="shared" si="1"/>
        <v>1.3360457296570276</v>
      </c>
      <c r="H17" s="38">
        <f t="shared" si="2"/>
        <v>76731</v>
      </c>
      <c r="I17" s="29">
        <f t="shared" si="3"/>
        <v>31277</v>
      </c>
      <c r="J17" s="41">
        <f t="shared" si="4"/>
        <v>1.4532723726700132</v>
      </c>
    </row>
    <row r="18" spans="1:10" s="23" customFormat="1" ht="12.75">
      <c r="A18" s="20" t="s">
        <v>34</v>
      </c>
      <c r="B18" s="25">
        <v>0</v>
      </c>
      <c r="C18" s="49">
        <v>0</v>
      </c>
      <c r="D18" s="41" t="e">
        <f>B18/C18-1</f>
        <v>#DIV/0!</v>
      </c>
      <c r="E18" s="25">
        <v>99995.9188</v>
      </c>
      <c r="F18" s="49">
        <v>52340.23797</v>
      </c>
      <c r="G18" s="41">
        <f>E18/F18-1</f>
        <v>0.9104979778142188</v>
      </c>
      <c r="H18" s="38">
        <f>B18+E18</f>
        <v>99995.9188</v>
      </c>
      <c r="I18" s="29">
        <f>C18+F18</f>
        <v>52340.23797</v>
      </c>
      <c r="J18" s="41">
        <f>H18/I18-1</f>
        <v>0.9104979778142188</v>
      </c>
    </row>
    <row r="19" spans="1:10" s="23" customFormat="1" ht="12.75">
      <c r="A19" s="20" t="s">
        <v>16</v>
      </c>
      <c r="B19" s="24">
        <v>79632</v>
      </c>
      <c r="C19" s="51">
        <v>52426</v>
      </c>
      <c r="D19" s="41">
        <f t="shared" si="0"/>
        <v>0.5189409834814787</v>
      </c>
      <c r="E19" s="24">
        <v>451249</v>
      </c>
      <c r="F19" s="51">
        <v>422066</v>
      </c>
      <c r="G19" s="41">
        <f t="shared" si="1"/>
        <v>0.06914321456833772</v>
      </c>
      <c r="H19" s="38">
        <f t="shared" si="2"/>
        <v>530881</v>
      </c>
      <c r="I19" s="29">
        <f t="shared" si="3"/>
        <v>474492</v>
      </c>
      <c r="J19" s="41">
        <f t="shared" si="4"/>
        <v>0.11884078129873643</v>
      </c>
    </row>
    <row r="20" spans="1:10" s="23" customFormat="1" ht="12.75">
      <c r="A20" s="20" t="s">
        <v>28</v>
      </c>
      <c r="B20" s="24">
        <v>55428</v>
      </c>
      <c r="C20" s="51">
        <v>73066</v>
      </c>
      <c r="D20" s="41">
        <f t="shared" si="0"/>
        <v>-0.24139818793967094</v>
      </c>
      <c r="E20" s="24">
        <v>63182</v>
      </c>
      <c r="F20" s="51">
        <v>381782</v>
      </c>
      <c r="G20" s="41">
        <f t="shared" si="1"/>
        <v>-0.8345076509631151</v>
      </c>
      <c r="H20" s="38">
        <f t="shared" si="2"/>
        <v>118610</v>
      </c>
      <c r="I20" s="29">
        <f t="shared" si="3"/>
        <v>454848</v>
      </c>
      <c r="J20" s="41">
        <f t="shared" si="4"/>
        <v>-0.7392315674686929</v>
      </c>
    </row>
    <row r="21" spans="1:10" s="23" customFormat="1" ht="12.75">
      <c r="A21" s="20" t="s">
        <v>32</v>
      </c>
      <c r="B21" s="24">
        <v>236783.17017</v>
      </c>
      <c r="C21" s="51">
        <v>233330.449350002</v>
      </c>
      <c r="D21" s="41">
        <f t="shared" si="0"/>
        <v>0.014797557839606457</v>
      </c>
      <c r="E21" s="24">
        <v>170831.75643</v>
      </c>
      <c r="F21" s="51">
        <v>216997.20583</v>
      </c>
      <c r="G21" s="41">
        <f t="shared" si="1"/>
        <v>-0.2127467458551836</v>
      </c>
      <c r="H21" s="38">
        <f t="shared" si="2"/>
        <v>407614.9266</v>
      </c>
      <c r="I21" s="29">
        <f t="shared" si="3"/>
        <v>450327.655180002</v>
      </c>
      <c r="J21" s="41">
        <f t="shared" si="4"/>
        <v>-0.0948481135650644</v>
      </c>
    </row>
    <row r="22" spans="1:10" s="23" customFormat="1" ht="12.75">
      <c r="A22" s="20" t="s">
        <v>33</v>
      </c>
      <c r="B22" s="24">
        <v>5992.1637925319</v>
      </c>
      <c r="C22" s="51">
        <v>4982.10996</v>
      </c>
      <c r="D22" s="41">
        <f>B22/C22-1</f>
        <v>0.20273615810195822</v>
      </c>
      <c r="E22" s="24">
        <v>260004.808239171</v>
      </c>
      <c r="F22" s="51">
        <v>224438.804995119</v>
      </c>
      <c r="G22" s="41">
        <f>E22/F22-1</f>
        <v>0.15846637235849426</v>
      </c>
      <c r="H22" s="38">
        <f>B22+E22</f>
        <v>265996.97203170287</v>
      </c>
      <c r="I22" s="29">
        <f>C22+F22</f>
        <v>229420.914955119</v>
      </c>
      <c r="J22" s="41">
        <f>H22/I22-1</f>
        <v>0.1594277360620724</v>
      </c>
    </row>
    <row r="23" spans="1:10" s="23" customFormat="1" ht="12.75">
      <c r="A23" s="20" t="s">
        <v>30</v>
      </c>
      <c r="B23" s="24">
        <v>18940</v>
      </c>
      <c r="C23" s="51">
        <v>24887</v>
      </c>
      <c r="D23" s="41">
        <f t="shared" si="0"/>
        <v>-0.23896009965041987</v>
      </c>
      <c r="E23" s="24">
        <v>2816</v>
      </c>
      <c r="F23" s="51">
        <v>3883</v>
      </c>
      <c r="G23" s="41">
        <f t="shared" si="1"/>
        <v>-0.27478753541076484</v>
      </c>
      <c r="H23" s="38">
        <f t="shared" si="2"/>
        <v>21756</v>
      </c>
      <c r="I23" s="29">
        <f t="shared" si="3"/>
        <v>28770</v>
      </c>
      <c r="J23" s="41">
        <f t="shared" si="4"/>
        <v>-0.24379562043795622</v>
      </c>
    </row>
    <row r="24" spans="1:10" s="23" customFormat="1" ht="12.75">
      <c r="A24" s="20" t="s">
        <v>18</v>
      </c>
      <c r="B24" s="24">
        <v>0</v>
      </c>
      <c r="C24" s="51">
        <v>0</v>
      </c>
      <c r="D24" s="41" t="e">
        <f t="shared" si="0"/>
        <v>#DIV/0!</v>
      </c>
      <c r="E24" s="24">
        <v>433719.802769999</v>
      </c>
      <c r="F24" s="51">
        <v>512332.56599</v>
      </c>
      <c r="G24" s="41">
        <f t="shared" si="1"/>
        <v>-0.15344088671797484</v>
      </c>
      <c r="H24" s="38">
        <f t="shared" si="2"/>
        <v>433719.802769999</v>
      </c>
      <c r="I24" s="29">
        <f t="shared" si="3"/>
        <v>512332.56599</v>
      </c>
      <c r="J24" s="41">
        <f t="shared" si="4"/>
        <v>-0.15344088671797484</v>
      </c>
    </row>
    <row r="25" spans="1:10" s="23" customFormat="1" ht="13.5" customHeight="1">
      <c r="A25" s="20" t="s">
        <v>15</v>
      </c>
      <c r="B25" s="24">
        <v>389449.061</v>
      </c>
      <c r="C25" s="51">
        <v>570739.055</v>
      </c>
      <c r="D25" s="41">
        <f t="shared" si="0"/>
        <v>-0.31764077192860063</v>
      </c>
      <c r="E25" s="24">
        <v>294584.588</v>
      </c>
      <c r="F25" s="51">
        <v>377319.902</v>
      </c>
      <c r="G25" s="41">
        <f t="shared" si="1"/>
        <v>-0.219271004687158</v>
      </c>
      <c r="H25" s="38">
        <f t="shared" si="2"/>
        <v>684033.649</v>
      </c>
      <c r="I25" s="29">
        <f t="shared" si="3"/>
        <v>948058.957</v>
      </c>
      <c r="J25" s="41">
        <f t="shared" si="4"/>
        <v>-0.27849038928493564</v>
      </c>
    </row>
    <row r="26" spans="1:10" s="23" customFormat="1" ht="12.75">
      <c r="A26" s="20" t="s">
        <v>27</v>
      </c>
      <c r="B26" s="24">
        <v>213896</v>
      </c>
      <c r="C26" s="51">
        <v>341208</v>
      </c>
      <c r="D26" s="41">
        <f t="shared" si="0"/>
        <v>-0.3731213805069049</v>
      </c>
      <c r="E26" s="24">
        <v>244812</v>
      </c>
      <c r="F26" s="51">
        <v>129819</v>
      </c>
      <c r="G26" s="41">
        <f t="shared" si="1"/>
        <v>0.8857948374274951</v>
      </c>
      <c r="H26" s="38">
        <f t="shared" si="2"/>
        <v>458708</v>
      </c>
      <c r="I26" s="29">
        <f t="shared" si="3"/>
        <v>471027</v>
      </c>
      <c r="J26" s="41">
        <f t="shared" si="4"/>
        <v>-0.026153490139631086</v>
      </c>
    </row>
    <row r="27" spans="1:10" s="23" customFormat="1" ht="13.5" thickBot="1">
      <c r="A27" s="20" t="s">
        <v>26</v>
      </c>
      <c r="B27" s="39">
        <v>978170.65556</v>
      </c>
      <c r="C27" s="52">
        <v>751054.89621</v>
      </c>
      <c r="D27" s="41">
        <f t="shared" si="0"/>
        <v>0.30239568438482944</v>
      </c>
      <c r="E27" s="39">
        <v>37838.55283</v>
      </c>
      <c r="F27" s="52">
        <v>38234.10318</v>
      </c>
      <c r="G27" s="41">
        <f t="shared" si="1"/>
        <v>-0.010345485237035934</v>
      </c>
      <c r="H27" s="38">
        <f t="shared" si="2"/>
        <v>1016009.20839</v>
      </c>
      <c r="I27" s="29">
        <f t="shared" si="3"/>
        <v>789288.99939</v>
      </c>
      <c r="J27" s="41">
        <f t="shared" si="4"/>
        <v>0.2872461280661711</v>
      </c>
    </row>
    <row r="28" spans="1:10" ht="23.25" customHeight="1" thickBot="1">
      <c r="A28" s="22" t="s">
        <v>0</v>
      </c>
      <c r="B28" s="17">
        <f>SUM(B15:B27)</f>
        <v>2063256.1064725318</v>
      </c>
      <c r="C28" s="37">
        <f>SUM(C15:C27)</f>
        <v>2129825.533880002</v>
      </c>
      <c r="D28" s="42">
        <f t="shared" si="0"/>
        <v>-0.03125581243558362</v>
      </c>
      <c r="E28" s="17">
        <f>SUM(E15:E27)</f>
        <v>2152293.44253917</v>
      </c>
      <c r="F28" s="37">
        <f>SUM(F15:F27)</f>
        <v>2400882.922445119</v>
      </c>
      <c r="G28" s="42">
        <f t="shared" si="1"/>
        <v>-0.10354085889901676</v>
      </c>
      <c r="H28" s="17">
        <f>SUM(H15:H27)</f>
        <v>4215549.549011702</v>
      </c>
      <c r="I28" s="44">
        <f>C28+F28</f>
        <v>4530708.456325121</v>
      </c>
      <c r="J28" s="42">
        <f t="shared" si="4"/>
        <v>-0.06956062398441021</v>
      </c>
    </row>
    <row r="29" spans="1:10" s="2" customFormat="1" ht="13.5" customHeight="1">
      <c r="A29" s="60"/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8">
      <selection activeCell="A29" sqref="A29"/>
    </sheetView>
  </sheetViews>
  <sheetFormatPr defaultColWidth="9.140625" defaultRowHeight="12.75"/>
  <cols>
    <col min="1" max="1" width="33.140625" style="2" customWidth="1"/>
    <col min="2" max="3" width="11.7109375" style="0" customWidth="1"/>
    <col min="4" max="4" width="8.00390625" style="0" bestFit="1" customWidth="1"/>
    <col min="5" max="6" width="11.7109375" style="0" customWidth="1"/>
    <col min="7" max="7" width="8.00390625" style="0" bestFit="1" customWidth="1"/>
    <col min="8" max="9" width="11.7109375" style="0" customWidth="1"/>
    <col min="10" max="10" width="8.710937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63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2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76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1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s="1" customFormat="1" ht="23.25" customHeight="1" thickBot="1">
      <c r="A11" s="16"/>
      <c r="B11" s="77" t="s">
        <v>13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s="1" customFormat="1" ht="21" customHeight="1" thickBot="1">
      <c r="A12" s="9" t="s">
        <v>6</v>
      </c>
      <c r="B12" s="72" t="s">
        <v>12</v>
      </c>
      <c r="C12" s="72"/>
      <c r="D12" s="72"/>
      <c r="E12" s="72"/>
      <c r="F12" s="72"/>
      <c r="G12" s="81"/>
      <c r="H12" s="81"/>
      <c r="I12" s="81"/>
      <c r="J12" s="81"/>
      <c r="K12" s="72" t="s">
        <v>7</v>
      </c>
      <c r="L12" s="72"/>
      <c r="M12" s="72"/>
      <c r="N12" s="82" t="s">
        <v>14</v>
      </c>
      <c r="O12" s="82"/>
      <c r="P12" s="82"/>
    </row>
    <row r="13" spans="1:16" s="1" customFormat="1" ht="21.75" customHeight="1" thickBot="1">
      <c r="A13" s="9"/>
      <c r="B13" s="72" t="s">
        <v>4</v>
      </c>
      <c r="C13" s="72"/>
      <c r="D13" s="72"/>
      <c r="E13" s="72" t="s">
        <v>5</v>
      </c>
      <c r="F13" s="72"/>
      <c r="G13" s="72"/>
      <c r="H13" s="72" t="s">
        <v>1</v>
      </c>
      <c r="I13" s="72"/>
      <c r="J13" s="72"/>
      <c r="K13" s="72"/>
      <c r="L13" s="72"/>
      <c r="M13" s="72"/>
      <c r="N13" s="82"/>
      <c r="O13" s="82"/>
      <c r="P13" s="82"/>
    </row>
    <row r="14" spans="1:16" s="1" customFormat="1" ht="21.75" customHeight="1" thickBot="1">
      <c r="A14" s="21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  <c r="K14" s="35">
        <v>2023</v>
      </c>
      <c r="L14" s="35">
        <v>2022</v>
      </c>
      <c r="M14" s="35" t="s">
        <v>20</v>
      </c>
      <c r="N14" s="35">
        <v>2023</v>
      </c>
      <c r="O14" s="35">
        <v>2022</v>
      </c>
      <c r="P14" s="35" t="s">
        <v>20</v>
      </c>
    </row>
    <row r="15" spans="1:16" s="23" customFormat="1" ht="12.75">
      <c r="A15" s="20" t="s">
        <v>31</v>
      </c>
      <c r="B15" s="24">
        <v>0</v>
      </c>
      <c r="C15" s="51">
        <v>0</v>
      </c>
      <c r="D15" s="36" t="e">
        <f>B15/C15-1</f>
        <v>#DIV/0!</v>
      </c>
      <c r="E15" s="24">
        <v>0</v>
      </c>
      <c r="F15" s="51">
        <v>0</v>
      </c>
      <c r="G15" s="36" t="e">
        <f>E15/F15-1</f>
        <v>#DIV/0!</v>
      </c>
      <c r="H15" s="24">
        <f>B15+E15</f>
        <v>0</v>
      </c>
      <c r="I15" s="28">
        <f>C15+F15</f>
        <v>0</v>
      </c>
      <c r="J15" s="36" t="e">
        <f>H15/I15-1</f>
        <v>#DIV/0!</v>
      </c>
      <c r="K15" s="27">
        <v>233036.49628</v>
      </c>
      <c r="L15" s="53">
        <v>107827.12226</v>
      </c>
      <c r="M15" s="36">
        <f>K15/L15-1</f>
        <v>1.161204819304059</v>
      </c>
      <c r="N15" s="26">
        <f>K15+H15+'Ind Produção - 1'!H15</f>
        <v>334529.5677</v>
      </c>
      <c r="O15" s="30">
        <f>L15+I15+'Ind Produção - 1'!I15</f>
        <v>196352.24810000003</v>
      </c>
      <c r="P15" s="36">
        <f>N15/O15-1</f>
        <v>0.7037216071477206</v>
      </c>
    </row>
    <row r="16" spans="1:16" s="23" customFormat="1" ht="12.75">
      <c r="A16" s="20" t="s">
        <v>29</v>
      </c>
      <c r="B16" s="25"/>
      <c r="C16" s="49"/>
      <c r="D16" s="36" t="e">
        <f aca="true" t="shared" si="0" ref="D16:D28">B16/C16-1</f>
        <v>#DIV/0!</v>
      </c>
      <c r="E16" s="25"/>
      <c r="F16" s="49"/>
      <c r="G16" s="36" t="e">
        <f aca="true" t="shared" si="1" ref="G16:G28">E16/F16-1</f>
        <v>#DIV/0!</v>
      </c>
      <c r="H16" s="24">
        <f aca="true" t="shared" si="2" ref="H16:H27">B16+E16</f>
        <v>0</v>
      </c>
      <c r="I16" s="28">
        <f aca="true" t="shared" si="3" ref="I16:I27">C16+F16</f>
        <v>0</v>
      </c>
      <c r="J16" s="36" t="e">
        <f aca="true" t="shared" si="4" ref="J16:J28">H16/I16-1</f>
        <v>#DIV/0!</v>
      </c>
      <c r="K16" s="27"/>
      <c r="L16" s="53"/>
      <c r="M16" s="36" t="e">
        <f aca="true" t="shared" si="5" ref="M16:M27">K16/L16-1</f>
        <v>#DIV/0!</v>
      </c>
      <c r="N16" s="26">
        <f>K16+H16+'Ind Produção - 1'!H16</f>
        <v>0</v>
      </c>
      <c r="O16" s="30">
        <f>L16+I16+'Ind Produção - 1'!I16</f>
        <v>0</v>
      </c>
      <c r="P16" s="36" t="e">
        <f aca="true" t="shared" si="6" ref="P16:P27">N16/O16-1</f>
        <v>#DIV/0!</v>
      </c>
    </row>
    <row r="17" spans="1:16" s="23" customFormat="1" ht="12.75">
      <c r="A17" s="20" t="s">
        <v>17</v>
      </c>
      <c r="B17" s="24">
        <v>24510</v>
      </c>
      <c r="C17" s="51">
        <v>1562</v>
      </c>
      <c r="D17" s="36">
        <f t="shared" si="0"/>
        <v>14.691421254801536</v>
      </c>
      <c r="E17" s="24">
        <v>11020</v>
      </c>
      <c r="F17" s="51">
        <v>20442</v>
      </c>
      <c r="G17" s="36">
        <f t="shared" si="1"/>
        <v>-0.46091380491145684</v>
      </c>
      <c r="H17" s="24">
        <f t="shared" si="2"/>
        <v>35530</v>
      </c>
      <c r="I17" s="28">
        <f t="shared" si="3"/>
        <v>22004</v>
      </c>
      <c r="J17" s="36">
        <f t="shared" si="4"/>
        <v>0.6147064170150882</v>
      </c>
      <c r="K17" s="27">
        <v>135124</v>
      </c>
      <c r="L17" s="53">
        <v>108022</v>
      </c>
      <c r="M17" s="36">
        <f t="shared" si="5"/>
        <v>0.2508933365425561</v>
      </c>
      <c r="N17" s="26">
        <f>K17+H17+'Ind Produção - 1'!H17</f>
        <v>247385</v>
      </c>
      <c r="O17" s="30">
        <f>L17+I17+'Ind Produção - 1'!I17</f>
        <v>161303</v>
      </c>
      <c r="P17" s="36">
        <f t="shared" si="6"/>
        <v>0.53366645381673</v>
      </c>
    </row>
    <row r="18" spans="1:16" s="23" customFormat="1" ht="12.75">
      <c r="A18" s="20" t="s">
        <v>34</v>
      </c>
      <c r="B18" s="25">
        <v>0</v>
      </c>
      <c r="C18" s="49">
        <v>0</v>
      </c>
      <c r="D18" s="36" t="e">
        <f>B18/C18-1</f>
        <v>#DIV/0!</v>
      </c>
      <c r="E18" s="25">
        <v>0</v>
      </c>
      <c r="F18" s="49">
        <v>0</v>
      </c>
      <c r="G18" s="36" t="e">
        <f>E18/F18-1</f>
        <v>#DIV/0!</v>
      </c>
      <c r="H18" s="24">
        <f>B18+E18</f>
        <v>0</v>
      </c>
      <c r="I18" s="28">
        <f>C18+F18</f>
        <v>0</v>
      </c>
      <c r="J18" s="36" t="e">
        <f>H18/I18-1</f>
        <v>#DIV/0!</v>
      </c>
      <c r="K18" s="27">
        <v>0</v>
      </c>
      <c r="L18" s="53">
        <v>0</v>
      </c>
      <c r="M18" s="36" t="e">
        <f>K18/L18-1</f>
        <v>#DIV/0!</v>
      </c>
      <c r="N18" s="26">
        <f>K18+H18+'Ind Produção - 1'!H18</f>
        <v>99995.9188</v>
      </c>
      <c r="O18" s="30">
        <f>L18+I18+'Ind Produção - 1'!I18</f>
        <v>52340.23797</v>
      </c>
      <c r="P18" s="36">
        <f>N18/O18-1</f>
        <v>0.9104979778142188</v>
      </c>
    </row>
    <row r="19" spans="1:16" s="23" customFormat="1" ht="12.75">
      <c r="A19" s="20" t="s">
        <v>16</v>
      </c>
      <c r="B19" s="24">
        <v>2125</v>
      </c>
      <c r="C19" s="51">
        <v>2742</v>
      </c>
      <c r="D19" s="36">
        <f t="shared" si="0"/>
        <v>-0.225018234865062</v>
      </c>
      <c r="E19" s="24">
        <v>300297</v>
      </c>
      <c r="F19" s="51">
        <v>189126</v>
      </c>
      <c r="G19" s="36">
        <f t="shared" si="1"/>
        <v>0.5878144728910886</v>
      </c>
      <c r="H19" s="24">
        <f t="shared" si="2"/>
        <v>302422</v>
      </c>
      <c r="I19" s="28">
        <f t="shared" si="3"/>
        <v>191868</v>
      </c>
      <c r="J19" s="36">
        <f t="shared" si="4"/>
        <v>0.5761982196093147</v>
      </c>
      <c r="K19" s="27">
        <v>0</v>
      </c>
      <c r="L19" s="53">
        <v>113</v>
      </c>
      <c r="M19" s="36">
        <f t="shared" si="5"/>
        <v>-1</v>
      </c>
      <c r="N19" s="26">
        <f>K19+H19+'Ind Produção - 1'!H19</f>
        <v>833303</v>
      </c>
      <c r="O19" s="30">
        <f>L19+I19+'Ind Produção - 1'!I19</f>
        <v>666473</v>
      </c>
      <c r="P19" s="36">
        <f t="shared" si="6"/>
        <v>0.2503177172968747</v>
      </c>
    </row>
    <row r="20" spans="1:16" s="23" customFormat="1" ht="12.75">
      <c r="A20" s="20" t="s">
        <v>28</v>
      </c>
      <c r="B20" s="24">
        <v>36</v>
      </c>
      <c r="C20" s="51">
        <v>148</v>
      </c>
      <c r="D20" s="36">
        <f t="shared" si="0"/>
        <v>-0.7567567567567568</v>
      </c>
      <c r="E20" s="24">
        <v>18478</v>
      </c>
      <c r="F20" s="51">
        <v>15741</v>
      </c>
      <c r="G20" s="36">
        <f t="shared" si="1"/>
        <v>0.1738771361412872</v>
      </c>
      <c r="H20" s="24">
        <f t="shared" si="2"/>
        <v>18514</v>
      </c>
      <c r="I20" s="28">
        <f t="shared" si="3"/>
        <v>15889</v>
      </c>
      <c r="J20" s="36">
        <f t="shared" si="4"/>
        <v>0.1652086349046511</v>
      </c>
      <c r="K20" s="27">
        <v>556909</v>
      </c>
      <c r="L20" s="53">
        <v>495300</v>
      </c>
      <c r="M20" s="36">
        <f t="shared" si="5"/>
        <v>0.12438724005653135</v>
      </c>
      <c r="N20" s="26">
        <f>K20+H20+'Ind Produção - 1'!H20</f>
        <v>694033</v>
      </c>
      <c r="O20" s="30">
        <f>L20+I20+'Ind Produção - 1'!I20</f>
        <v>966037</v>
      </c>
      <c r="P20" s="36">
        <f t="shared" si="6"/>
        <v>-0.2815668550997529</v>
      </c>
    </row>
    <row r="21" spans="1:16" s="23" customFormat="1" ht="12.75">
      <c r="A21" s="20" t="s">
        <v>32</v>
      </c>
      <c r="B21" s="25">
        <v>52134.45173</v>
      </c>
      <c r="C21" s="49">
        <v>41496.7626600001</v>
      </c>
      <c r="D21" s="36">
        <f t="shared" si="0"/>
        <v>0.2563498544972971</v>
      </c>
      <c r="E21" s="25">
        <v>72322.24116</v>
      </c>
      <c r="F21" s="49">
        <v>65336.76622</v>
      </c>
      <c r="G21" s="36">
        <f t="shared" si="1"/>
        <v>0.10691491703888012</v>
      </c>
      <c r="H21" s="24">
        <f t="shared" si="2"/>
        <v>124456.69289</v>
      </c>
      <c r="I21" s="28">
        <f t="shared" si="3"/>
        <v>106833.5288800001</v>
      </c>
      <c r="J21" s="36">
        <f t="shared" si="4"/>
        <v>0.1649591115706286</v>
      </c>
      <c r="K21" s="27">
        <v>1010130.47742</v>
      </c>
      <c r="L21" s="53">
        <v>743916.48589</v>
      </c>
      <c r="M21" s="36">
        <f t="shared" si="5"/>
        <v>0.35785467398468707</v>
      </c>
      <c r="N21" s="26">
        <f>K21+H21+'Ind Produção - 1'!H21</f>
        <v>1542202.0969099998</v>
      </c>
      <c r="O21" s="30">
        <f>L21+I21+'Ind Produção - 1'!I21</f>
        <v>1301077.669950002</v>
      </c>
      <c r="P21" s="36">
        <f t="shared" si="6"/>
        <v>0.185326696882949</v>
      </c>
    </row>
    <row r="22" spans="1:16" s="23" customFormat="1" ht="12.75">
      <c r="A22" s="20" t="s">
        <v>33</v>
      </c>
      <c r="B22" s="25">
        <v>0</v>
      </c>
      <c r="C22" s="49">
        <v>0</v>
      </c>
      <c r="D22" s="36" t="e">
        <f>B22/C22-1</f>
        <v>#DIV/0!</v>
      </c>
      <c r="E22" s="25">
        <v>368070.382842419</v>
      </c>
      <c r="F22" s="49">
        <v>346225.518718213</v>
      </c>
      <c r="G22" s="36">
        <f>E22/F22-1</f>
        <v>0.06309432131137971</v>
      </c>
      <c r="H22" s="24">
        <f>B22+E22</f>
        <v>368070.382842419</v>
      </c>
      <c r="I22" s="28">
        <f>C22+F22</f>
        <v>346225.518718213</v>
      </c>
      <c r="J22" s="36">
        <f>H22/I22-1</f>
        <v>0.06309432131137971</v>
      </c>
      <c r="K22" s="27">
        <v>54687.1040375899</v>
      </c>
      <c r="L22" s="53">
        <v>67266.90883</v>
      </c>
      <c r="M22" s="36">
        <f>K22/L22-1</f>
        <v>-0.1870132731117815</v>
      </c>
      <c r="N22" s="26">
        <f>K22+H22+'Ind Produção - 1'!H22</f>
        <v>688754.4589117118</v>
      </c>
      <c r="O22" s="30">
        <f>L22+I22+'Ind Produção - 1'!I22</f>
        <v>642913.3425033321</v>
      </c>
      <c r="P22" s="36">
        <f>N22/O22-1</f>
        <v>0.07130216994702065</v>
      </c>
    </row>
    <row r="23" spans="1:16" s="23" customFormat="1" ht="12.75">
      <c r="A23" s="20" t="s">
        <v>30</v>
      </c>
      <c r="B23" s="25">
        <v>0</v>
      </c>
      <c r="C23" s="49">
        <v>0</v>
      </c>
      <c r="D23" s="36" t="e">
        <f t="shared" si="0"/>
        <v>#DIV/0!</v>
      </c>
      <c r="E23" s="25">
        <v>0</v>
      </c>
      <c r="F23" s="49">
        <v>1145</v>
      </c>
      <c r="G23" s="36">
        <f t="shared" si="1"/>
        <v>-1</v>
      </c>
      <c r="H23" s="24">
        <f t="shared" si="2"/>
        <v>0</v>
      </c>
      <c r="I23" s="28">
        <f t="shared" si="3"/>
        <v>1145</v>
      </c>
      <c r="J23" s="36">
        <f t="shared" si="4"/>
        <v>-1</v>
      </c>
      <c r="K23" s="27">
        <v>63639</v>
      </c>
      <c r="L23" s="53">
        <v>60429</v>
      </c>
      <c r="M23" s="36">
        <f t="shared" si="5"/>
        <v>0.05312019063694584</v>
      </c>
      <c r="N23" s="26">
        <f>K23+H23+'Ind Produção - 1'!H23</f>
        <v>85395</v>
      </c>
      <c r="O23" s="30">
        <f>L23+I23+'Ind Produção - 1'!I23</f>
        <v>90344</v>
      </c>
      <c r="P23" s="36">
        <f t="shared" si="6"/>
        <v>-0.05477950943062071</v>
      </c>
    </row>
    <row r="24" spans="1:16" s="23" customFormat="1" ht="12.75">
      <c r="A24" s="20" t="s">
        <v>18</v>
      </c>
      <c r="B24" s="25">
        <v>0</v>
      </c>
      <c r="C24" s="49">
        <v>0</v>
      </c>
      <c r="D24" s="36" t="e">
        <f t="shared" si="0"/>
        <v>#DIV/0!</v>
      </c>
      <c r="E24" s="25">
        <v>0</v>
      </c>
      <c r="F24" s="49">
        <v>0</v>
      </c>
      <c r="G24" s="36" t="e">
        <f t="shared" si="1"/>
        <v>#DIV/0!</v>
      </c>
      <c r="H24" s="24">
        <f t="shared" si="2"/>
        <v>0</v>
      </c>
      <c r="I24" s="28">
        <f t="shared" si="3"/>
        <v>0</v>
      </c>
      <c r="J24" s="36" t="e">
        <f t="shared" si="4"/>
        <v>#DIV/0!</v>
      </c>
      <c r="K24" s="27">
        <v>8642.96291</v>
      </c>
      <c r="L24" s="53">
        <v>8048.8855</v>
      </c>
      <c r="M24" s="36">
        <f t="shared" si="5"/>
        <v>0.07380865462678021</v>
      </c>
      <c r="N24" s="26">
        <f>K24+H24+'Ind Produção - 1'!H24</f>
        <v>442362.765679999</v>
      </c>
      <c r="O24" s="30">
        <f>L24+I24+'Ind Produção - 1'!I24</f>
        <v>520381.45148999995</v>
      </c>
      <c r="P24" s="36">
        <f t="shared" si="6"/>
        <v>-0.14992595448321855</v>
      </c>
    </row>
    <row r="25" spans="1:16" s="23" customFormat="1" ht="13.5" customHeight="1">
      <c r="A25" s="20" t="s">
        <v>15</v>
      </c>
      <c r="B25" s="25">
        <v>552.608</v>
      </c>
      <c r="C25" s="49">
        <v>527.06</v>
      </c>
      <c r="D25" s="36">
        <f t="shared" si="0"/>
        <v>0.048472659659241746</v>
      </c>
      <c r="E25" s="25">
        <v>49560.232</v>
      </c>
      <c r="F25" s="49">
        <v>59994.944</v>
      </c>
      <c r="G25" s="36">
        <f t="shared" si="1"/>
        <v>-0.17392652287499422</v>
      </c>
      <c r="H25" s="24">
        <f t="shared" si="2"/>
        <v>50112.840000000004</v>
      </c>
      <c r="I25" s="28">
        <f t="shared" si="3"/>
        <v>60522.004</v>
      </c>
      <c r="J25" s="36">
        <f t="shared" si="4"/>
        <v>-0.17198974442419313</v>
      </c>
      <c r="K25" s="27">
        <v>1754104.99413</v>
      </c>
      <c r="L25" s="53">
        <v>1527915.13291</v>
      </c>
      <c r="M25" s="36">
        <f t="shared" si="5"/>
        <v>0.14803823612192968</v>
      </c>
      <c r="N25" s="26">
        <f>K25+H25+'Ind Produção - 1'!H25</f>
        <v>2488251.48313</v>
      </c>
      <c r="O25" s="30">
        <f>L25+I25+'Ind Produção - 1'!I25</f>
        <v>2536496.09391</v>
      </c>
      <c r="P25" s="36">
        <f t="shared" si="6"/>
        <v>-0.01902017941042078</v>
      </c>
    </row>
    <row r="26" spans="1:16" s="23" customFormat="1" ht="12.75">
      <c r="A26" s="20" t="s">
        <v>27</v>
      </c>
      <c r="B26" s="25">
        <v>17490</v>
      </c>
      <c r="C26" s="49">
        <v>10360</v>
      </c>
      <c r="D26" s="36">
        <f t="shared" si="0"/>
        <v>0.6882239382239381</v>
      </c>
      <c r="E26" s="25">
        <v>111762</v>
      </c>
      <c r="F26" s="49">
        <v>87079</v>
      </c>
      <c r="G26" s="36">
        <f t="shared" si="1"/>
        <v>0.28345525327576104</v>
      </c>
      <c r="H26" s="24">
        <f t="shared" si="2"/>
        <v>129252</v>
      </c>
      <c r="I26" s="28">
        <f>C26+F26</f>
        <v>97439</v>
      </c>
      <c r="J26" s="36">
        <f t="shared" si="4"/>
        <v>0.32649144593027435</v>
      </c>
      <c r="K26" s="27">
        <v>262758</v>
      </c>
      <c r="L26" s="53">
        <v>215849</v>
      </c>
      <c r="M26" s="36">
        <f t="shared" si="5"/>
        <v>0.21732322132601967</v>
      </c>
      <c r="N26" s="26">
        <f>K26+H26+'Ind Produção - 1'!H26</f>
        <v>850718</v>
      </c>
      <c r="O26" s="30">
        <f>L26+I26+'Ind Produção - 1'!I26</f>
        <v>784315</v>
      </c>
      <c r="P26" s="36">
        <f t="shared" si="6"/>
        <v>0.08466368742150787</v>
      </c>
    </row>
    <row r="27" spans="1:16" s="23" customFormat="1" ht="13.5" thickBot="1">
      <c r="A27" s="20" t="s">
        <v>26</v>
      </c>
      <c r="B27" s="40">
        <v>154.6</v>
      </c>
      <c r="C27" s="50">
        <v>0</v>
      </c>
      <c r="D27" s="36" t="e">
        <f t="shared" si="0"/>
        <v>#DIV/0!</v>
      </c>
      <c r="E27" s="40">
        <v>346278.93485</v>
      </c>
      <c r="F27" s="50">
        <v>291760.54879</v>
      </c>
      <c r="G27" s="36">
        <f t="shared" si="1"/>
        <v>0.18686003397683715</v>
      </c>
      <c r="H27" s="24">
        <f t="shared" si="2"/>
        <v>346433.53485</v>
      </c>
      <c r="I27" s="28">
        <f t="shared" si="3"/>
        <v>291760.54879</v>
      </c>
      <c r="J27" s="36">
        <f t="shared" si="4"/>
        <v>0.18738992055897152</v>
      </c>
      <c r="K27" s="45">
        <v>910759.46308</v>
      </c>
      <c r="L27" s="54">
        <v>838956.35496</v>
      </c>
      <c r="M27" s="36">
        <f t="shared" si="5"/>
        <v>0.08558622590495002</v>
      </c>
      <c r="N27" s="26">
        <f>K27+H27+'Ind Produção - 1'!H27</f>
        <v>2273202.20632</v>
      </c>
      <c r="O27" s="30">
        <f>L27+I27+'Ind Produção - 1'!I27</f>
        <v>1920005.90314</v>
      </c>
      <c r="P27" s="36">
        <f t="shared" si="6"/>
        <v>0.18395584232443163</v>
      </c>
    </row>
    <row r="28" spans="1:16" ht="23.25" customHeight="1" thickBot="1">
      <c r="A28" s="22" t="s">
        <v>0</v>
      </c>
      <c r="B28" s="17">
        <f>SUM(B15:B27)</f>
        <v>97002.65973</v>
      </c>
      <c r="C28" s="37">
        <f>SUM(C15:C27)</f>
        <v>56835.8226600001</v>
      </c>
      <c r="D28" s="42">
        <f t="shared" si="0"/>
        <v>0.7067169118019736</v>
      </c>
      <c r="E28" s="17">
        <f>SUM(E15:E27)</f>
        <v>1277788.7908524189</v>
      </c>
      <c r="F28" s="37">
        <f>SUM(F15:F27)</f>
        <v>1076850.777728213</v>
      </c>
      <c r="G28" s="42">
        <f t="shared" si="1"/>
        <v>0.1865978251398177</v>
      </c>
      <c r="H28" s="46">
        <f>B28+E28</f>
        <v>1374791.4505824188</v>
      </c>
      <c r="I28" s="37">
        <f>C28+F28</f>
        <v>1133686.600388213</v>
      </c>
      <c r="J28" s="42">
        <f t="shared" si="4"/>
        <v>0.21267328211486602</v>
      </c>
      <c r="K28" s="17">
        <f>SUM(K15:K27)</f>
        <v>4989791.49785759</v>
      </c>
      <c r="L28" s="59">
        <f>SUM(L15:L27)</f>
        <v>4173643.89035</v>
      </c>
      <c r="M28" s="42">
        <f>K28/L28-1</f>
        <v>0.19554797413229918</v>
      </c>
      <c r="N28" s="17">
        <f>SUM(N15:N27)</f>
        <v>10580132.497451711</v>
      </c>
      <c r="O28" s="44">
        <f>L28+I28+'Ind Produção - 1'!I28</f>
        <v>9838038.947063334</v>
      </c>
      <c r="P28" s="42">
        <f>N28/O28-1</f>
        <v>0.07543104417266955</v>
      </c>
    </row>
    <row r="29" spans="1:16" s="2" customFormat="1" ht="13.5" customHeight="1">
      <c r="A29" s="60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8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A3:P3"/>
    <mergeCell ref="B11:P11"/>
    <mergeCell ref="A6:P6"/>
    <mergeCell ref="A1:P1"/>
    <mergeCell ref="A10:P10"/>
    <mergeCell ref="B12:J12"/>
    <mergeCell ref="B13:D13"/>
    <mergeCell ref="E13:G13"/>
    <mergeCell ref="H13:J13"/>
    <mergeCell ref="K12:M13"/>
    <mergeCell ref="N12:P13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4" sqref="B24"/>
    </sheetView>
  </sheetViews>
  <sheetFormatPr defaultColWidth="9.140625" defaultRowHeight="12.75"/>
  <cols>
    <col min="1" max="1" width="33.00390625" style="0" customWidth="1"/>
    <col min="2" max="3" width="12.28125" style="0" customWidth="1"/>
    <col min="4" max="4" width="7.8515625" style="0" bestFit="1" customWidth="1"/>
    <col min="5" max="5" width="12.421875" style="0" customWidth="1"/>
    <col min="6" max="6" width="13.421875" style="0" customWidth="1"/>
    <col min="7" max="7" width="7.8515625" style="0" bestFit="1" customWidth="1"/>
  </cols>
  <sheetData>
    <row r="1" spans="1:7" ht="12.75">
      <c r="A1" s="91" t="s">
        <v>35</v>
      </c>
      <c r="B1" s="91"/>
      <c r="C1" s="91"/>
      <c r="D1" s="91"/>
      <c r="E1" s="91"/>
      <c r="F1" s="91"/>
      <c r="G1" s="91"/>
    </row>
    <row r="3" spans="1:7" ht="15.75" thickBot="1">
      <c r="A3" s="61" t="s">
        <v>10</v>
      </c>
      <c r="B3" s="61"/>
      <c r="C3" s="61"/>
      <c r="D3" s="61"/>
      <c r="E3" s="61"/>
      <c r="F3" s="61"/>
      <c r="G3" s="61"/>
    </row>
    <row r="4" spans="1:7" ht="19.5" customHeight="1" thickBot="1">
      <c r="A4" s="10"/>
      <c r="B4" s="73" t="s">
        <v>21</v>
      </c>
      <c r="C4" s="74"/>
      <c r="D4" s="74"/>
      <c r="E4" s="74"/>
      <c r="F4" s="74"/>
      <c r="G4" s="75"/>
    </row>
    <row r="5" spans="1:7" ht="19.5" customHeight="1" thickBot="1">
      <c r="A5" s="9" t="s">
        <v>6</v>
      </c>
      <c r="B5" s="88" t="s">
        <v>22</v>
      </c>
      <c r="C5" s="89"/>
      <c r="D5" s="90"/>
      <c r="E5" s="73" t="s">
        <v>19</v>
      </c>
      <c r="F5" s="74"/>
      <c r="G5" s="75"/>
    </row>
    <row r="6" spans="1:7" ht="19.5" customHeight="1" thickBot="1">
      <c r="A6" s="11"/>
      <c r="B6" s="35">
        <v>2023</v>
      </c>
      <c r="C6" s="35">
        <v>2022</v>
      </c>
      <c r="D6" s="33" t="s">
        <v>20</v>
      </c>
      <c r="E6" s="35">
        <v>2023</v>
      </c>
      <c r="F6" s="35">
        <v>2022</v>
      </c>
      <c r="G6" s="33" t="s">
        <v>20</v>
      </c>
    </row>
    <row r="7" spans="1:7" ht="12" customHeight="1">
      <c r="A7" s="20" t="s">
        <v>31</v>
      </c>
      <c r="B7" s="25">
        <v>246148.20422</v>
      </c>
      <c r="C7" s="49">
        <v>225397.21609</v>
      </c>
      <c r="D7" s="34">
        <f>B7/C7-1</f>
        <v>0.09206408353204432</v>
      </c>
      <c r="E7" s="57">
        <v>262252.74055</v>
      </c>
      <c r="F7" s="58">
        <v>259078.12626</v>
      </c>
      <c r="G7" s="34">
        <f>E7/F7-1</f>
        <v>0.012253501813634715</v>
      </c>
    </row>
    <row r="8" spans="1:7" ht="12.75">
      <c r="A8" s="20" t="s">
        <v>29</v>
      </c>
      <c r="B8" s="24"/>
      <c r="C8" s="51"/>
      <c r="D8" s="34" t="e">
        <f aca="true" t="shared" si="0" ref="D8:D20">B8/C8-1</f>
        <v>#DIV/0!</v>
      </c>
      <c r="E8" s="25"/>
      <c r="F8" s="49"/>
      <c r="G8" s="34" t="e">
        <f aca="true" t="shared" si="1" ref="G8:G20">E8/F8-1</f>
        <v>#DIV/0!</v>
      </c>
    </row>
    <row r="9" spans="1:7" ht="12.75">
      <c r="A9" s="20" t="s">
        <v>17</v>
      </c>
      <c r="B9" s="24">
        <v>295170</v>
      </c>
      <c r="C9" s="51">
        <v>170094</v>
      </c>
      <c r="D9" s="34">
        <f t="shared" si="0"/>
        <v>0.7353345797029878</v>
      </c>
      <c r="E9" s="24">
        <v>295455</v>
      </c>
      <c r="F9" s="51">
        <v>170379</v>
      </c>
      <c r="G9" s="34">
        <f t="shared" si="1"/>
        <v>0.7341045551388374</v>
      </c>
    </row>
    <row r="10" spans="1:7" ht="12.75">
      <c r="A10" s="20" t="s">
        <v>34</v>
      </c>
      <c r="B10" s="24">
        <v>204537.92962</v>
      </c>
      <c r="C10" s="51">
        <v>188011.60671000002</v>
      </c>
      <c r="D10" s="34">
        <f>B10/C10-1</f>
        <v>0.0879005461375113</v>
      </c>
      <c r="E10" s="25">
        <v>204537.92962</v>
      </c>
      <c r="F10" s="49">
        <v>188011.60671000002</v>
      </c>
      <c r="G10" s="34">
        <f>E10/F10-1</f>
        <v>0.0879005461375113</v>
      </c>
    </row>
    <row r="11" spans="1:7" ht="12.75">
      <c r="A11" s="20" t="s">
        <v>16</v>
      </c>
      <c r="B11" s="26">
        <v>602750</v>
      </c>
      <c r="C11" s="55">
        <v>533664</v>
      </c>
      <c r="D11" s="34">
        <f t="shared" si="0"/>
        <v>0.12945598728788155</v>
      </c>
      <c r="E11" s="24">
        <v>634833</v>
      </c>
      <c r="F11" s="51">
        <v>562641</v>
      </c>
      <c r="G11" s="34">
        <f t="shared" si="1"/>
        <v>0.12830917050126112</v>
      </c>
    </row>
    <row r="12" spans="1:7" ht="12" customHeight="1">
      <c r="A12" s="20" t="s">
        <v>28</v>
      </c>
      <c r="B12" s="25">
        <v>1143558.87</v>
      </c>
      <c r="C12" s="49">
        <v>1279924.61</v>
      </c>
      <c r="D12" s="34">
        <f t="shared" si="0"/>
        <v>-0.10654200953288961</v>
      </c>
      <c r="E12" s="25">
        <v>1145014</v>
      </c>
      <c r="F12" s="49">
        <v>1288843</v>
      </c>
      <c r="G12" s="34">
        <f t="shared" si="1"/>
        <v>-0.11159543869967092</v>
      </c>
    </row>
    <row r="13" spans="1:7" ht="12.75">
      <c r="A13" s="20" t="s">
        <v>32</v>
      </c>
      <c r="B13" s="24">
        <v>1306485.04847</v>
      </c>
      <c r="C13" s="51">
        <v>1157527.38717</v>
      </c>
      <c r="D13" s="34">
        <f t="shared" si="0"/>
        <v>0.12868607944057509</v>
      </c>
      <c r="E13" s="43">
        <v>1306485.04847</v>
      </c>
      <c r="F13" s="56">
        <v>1157527.38717</v>
      </c>
      <c r="G13" s="34">
        <f t="shared" si="1"/>
        <v>0.12868607944057509</v>
      </c>
    </row>
    <row r="14" spans="1:7" ht="12.75">
      <c r="A14" s="20" t="s">
        <v>33</v>
      </c>
      <c r="B14" s="25">
        <v>457573.92398</v>
      </c>
      <c r="C14" s="49">
        <v>440594.65138</v>
      </c>
      <c r="D14" s="34">
        <f>B14/C14-1</f>
        <v>0.03853717367384912</v>
      </c>
      <c r="E14" s="25">
        <v>524279.50956</v>
      </c>
      <c r="F14" s="49">
        <v>487133.85192</v>
      </c>
      <c r="G14" s="34">
        <f>E14/F14-1</f>
        <v>0.07625349273837845</v>
      </c>
    </row>
    <row r="15" spans="1:7" ht="12.75">
      <c r="A15" s="20" t="s">
        <v>30</v>
      </c>
      <c r="B15" s="24">
        <v>94854</v>
      </c>
      <c r="C15" s="51">
        <v>82995</v>
      </c>
      <c r="D15" s="34">
        <f t="shared" si="0"/>
        <v>0.1428881257907102</v>
      </c>
      <c r="E15" s="57">
        <v>99990</v>
      </c>
      <c r="F15" s="58">
        <v>86839</v>
      </c>
      <c r="G15" s="34">
        <f t="shared" si="1"/>
        <v>0.1514411727449647</v>
      </c>
    </row>
    <row r="16" spans="1:7" ht="12.75">
      <c r="A16" s="20" t="s">
        <v>18</v>
      </c>
      <c r="B16" s="25">
        <v>118575.61612</v>
      </c>
      <c r="C16" s="49">
        <v>186187.60365</v>
      </c>
      <c r="D16" s="34">
        <f t="shared" si="0"/>
        <v>-0.3631390393589181</v>
      </c>
      <c r="E16" s="25">
        <v>119103.62722</v>
      </c>
      <c r="F16" s="49">
        <v>186759.29225</v>
      </c>
      <c r="G16" s="34">
        <f t="shared" si="1"/>
        <v>-0.36226130552815905</v>
      </c>
    </row>
    <row r="17" spans="1:9" ht="13.5">
      <c r="A17" s="20" t="s">
        <v>15</v>
      </c>
      <c r="B17" s="26">
        <v>2376237.95245</v>
      </c>
      <c r="C17" s="55">
        <v>2184972.85746</v>
      </c>
      <c r="D17" s="34">
        <f t="shared" si="0"/>
        <v>0.0875365999797102</v>
      </c>
      <c r="E17" s="25">
        <v>2590846.44051</v>
      </c>
      <c r="F17" s="49">
        <v>2493424.3595</v>
      </c>
      <c r="G17" s="34">
        <f t="shared" si="1"/>
        <v>0.03907160072404858</v>
      </c>
      <c r="I17" s="47"/>
    </row>
    <row r="18" spans="1:7" ht="12.75">
      <c r="A18" s="20" t="s">
        <v>27</v>
      </c>
      <c r="B18" s="25">
        <v>665871</v>
      </c>
      <c r="C18" s="49">
        <v>621414</v>
      </c>
      <c r="D18" s="34">
        <f t="shared" si="0"/>
        <v>0.07154167752899032</v>
      </c>
      <c r="E18" s="25">
        <v>858141</v>
      </c>
      <c r="F18" s="49">
        <v>835112</v>
      </c>
      <c r="G18" s="34">
        <f t="shared" si="1"/>
        <v>0.02757594190958823</v>
      </c>
    </row>
    <row r="19" spans="1:7" ht="13.5" thickBot="1">
      <c r="A19" s="20" t="s">
        <v>26</v>
      </c>
      <c r="B19" s="40">
        <v>1950109.7982399962</v>
      </c>
      <c r="C19" s="50">
        <v>1847997.92797</v>
      </c>
      <c r="D19" s="34">
        <f t="shared" si="0"/>
        <v>0.05525540300911724</v>
      </c>
      <c r="E19" s="40">
        <v>2300436.1333199963</v>
      </c>
      <c r="F19" s="50">
        <v>2146701.40255</v>
      </c>
      <c r="G19" s="34">
        <f t="shared" si="1"/>
        <v>0.07161439899716804</v>
      </c>
    </row>
    <row r="20" spans="1:7" ht="19.5" customHeight="1" thickBot="1">
      <c r="A20" s="15" t="s">
        <v>0</v>
      </c>
      <c r="B20" s="17">
        <f>SUM(B7:B19)</f>
        <v>9461872.343099998</v>
      </c>
      <c r="C20" s="37">
        <f>SUM(C7:C19)</f>
        <v>8918780.86043</v>
      </c>
      <c r="D20" s="42">
        <f t="shared" si="0"/>
        <v>0.06089301791005264</v>
      </c>
      <c r="E20" s="17">
        <f>SUM(E7:E19)</f>
        <v>10341374.429249996</v>
      </c>
      <c r="F20" s="37">
        <f>SUM(F7:F19)</f>
        <v>9862450.026360001</v>
      </c>
      <c r="G20" s="42">
        <f t="shared" si="1"/>
        <v>0.04856038830208953</v>
      </c>
    </row>
    <row r="21" spans="1:7" ht="12.75">
      <c r="A21" s="86"/>
      <c r="B21" s="87"/>
      <c r="C21" s="87"/>
      <c r="D21" s="32"/>
      <c r="F21" s="12"/>
      <c r="G21" s="32"/>
    </row>
    <row r="22" spans="1:7" ht="12.75">
      <c r="A22" s="84"/>
      <c r="B22" s="85"/>
      <c r="C22" s="85"/>
      <c r="D22" s="31"/>
      <c r="E22" s="2" t="s">
        <v>8</v>
      </c>
      <c r="F22" s="12"/>
      <c r="G22" s="31"/>
    </row>
  </sheetData>
  <sheetProtection/>
  <mergeCells count="7">
    <mergeCell ref="A22:C22"/>
    <mergeCell ref="A21:C21"/>
    <mergeCell ref="B5:D5"/>
    <mergeCell ref="E5:G5"/>
    <mergeCell ref="A3:G3"/>
    <mergeCell ref="A1:G1"/>
    <mergeCell ref="B4:G4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Vania Monteiro</cp:lastModifiedBy>
  <cp:lastPrinted>2014-04-22T16:42:49Z</cp:lastPrinted>
  <dcterms:created xsi:type="dcterms:W3CDTF">1995-11-28T10:49:03Z</dcterms:created>
  <dcterms:modified xsi:type="dcterms:W3CDTF">2023-10-24T14:37:33Z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