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externalReferences>
    <externalReference r:id="rId7"/>
  </externalReference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<sst xmlns="http://schemas.openxmlformats.org/spreadsheetml/2006/main" count="107" uniqueCount="31">
  <si>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</si>
  <si>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</si>
  <si>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</si>
  <si>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</si>
  <si>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</si>
  <si>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</si>
  <si>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</si>
  <si>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</si>
  <si>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</si>
  <si>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</si>
  <si>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</si>
  <si>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</si>
  <si>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</si>
  <si>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</si>
  <si>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</si>
  <si>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</si>
  <si>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</si>
  <si>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</si>
  <si>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</si>
  <si>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</si>
  <si>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</si>
  <si>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</si>
  <si>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</si>
  <si>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</si>
  <si>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Quota Mercado 2022</t>
  </si>
  <si>
    <t>KINTO</t>
  </si>
  <si>
    <t>QUADRO  1  -   PRODUÇÃO MENSAL COM INVESTIMENTO  -  NOVEMBRO  2022-21</t>
  </si>
  <si>
    <t>QUADRO  2  -   PRODUÇÃO ACUMULADA COM INVESTIMENTO  -  NOVEMBRO  2022-21</t>
  </si>
  <si>
    <t>TOTAL ACUM  NOV 2021</t>
  </si>
  <si>
    <t>TOTAL ACUM  NOV 2022</t>
  </si>
  <si>
    <t>QUADRO  3  -  FROTA COM INVESTIMENTO  -  NOVEMBRO  2022-21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</si>
</sst>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Renting/VIATURAS%20LIGEIRAS/Estat&#237;stica/2022/Estatisticas%20Mensais/Quadros%20M&#227;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mensal "/>
      <sheetName val="Frota"/>
      <sheetName val="Folha2"/>
      <sheetName val="Mapa mensal 2021 alt Leasy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5">
      <selection activeCell="O13" sqref="O13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44501</v>
      </c>
      <c r="D7" s="60"/>
      <c r="E7" s="60"/>
      <c r="F7" s="60"/>
      <c r="G7" s="60"/>
      <c r="H7" s="60"/>
      <c r="I7" s="59">
        <v>44866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344</v>
      </c>
      <c r="D10" s="15">
        <v>63</v>
      </c>
      <c r="E10" s="22">
        <f aca="true" t="shared" si="0" ref="E10:E16">C10+D10</f>
        <v>407</v>
      </c>
      <c r="F10" s="15">
        <v>8539</v>
      </c>
      <c r="G10" s="16">
        <v>1022</v>
      </c>
      <c r="H10" s="17">
        <f aca="true" t="shared" si="1" ref="H10:H16">F10+G10</f>
        <v>9561</v>
      </c>
      <c r="I10" s="18">
        <v>517</v>
      </c>
      <c r="J10" s="15">
        <v>15</v>
      </c>
      <c r="K10" s="15">
        <f aca="true" t="shared" si="2" ref="K10:K16">I10+J10</f>
        <v>532</v>
      </c>
      <c r="L10" s="15">
        <v>13187</v>
      </c>
      <c r="M10" s="16">
        <v>294</v>
      </c>
      <c r="N10" s="17">
        <f aca="true" t="shared" si="3" ref="N10:N16">L10+M10</f>
        <v>13481</v>
      </c>
      <c r="O10" s="19">
        <f aca="true" t="shared" si="4" ref="O10:O15">(K10-E10)/E10</f>
        <v>0.3071253071253071</v>
      </c>
      <c r="P10" s="20">
        <f aca="true" t="shared" si="5" ref="P10:P15">(N10-H10)/H10</f>
        <v>0.4099989540843008</v>
      </c>
      <c r="Q10" s="19">
        <f aca="true" t="shared" si="6" ref="Q10:Q15">K10/$K$17</f>
        <v>0.20660194174757282</v>
      </c>
      <c r="R10" s="20">
        <f aca="true" t="shared" si="7" ref="R10:R15">N10/$N$17</f>
        <v>0.19604680296396126</v>
      </c>
    </row>
    <row r="11" spans="2:18" ht="27.75" customHeight="1">
      <c r="B11" s="28" t="s">
        <v>20</v>
      </c>
      <c r="C11" s="25">
        <v>218</v>
      </c>
      <c r="D11" s="22">
        <v>41</v>
      </c>
      <c r="E11" s="22">
        <f t="shared" si="0"/>
        <v>259</v>
      </c>
      <c r="F11" s="22">
        <v>6236</v>
      </c>
      <c r="G11" s="23">
        <v>839</v>
      </c>
      <c r="H11" s="24">
        <f t="shared" si="1"/>
        <v>7075</v>
      </c>
      <c r="I11" s="25">
        <v>194</v>
      </c>
      <c r="J11" s="22">
        <v>47</v>
      </c>
      <c r="K11" s="22">
        <f t="shared" si="2"/>
        <v>241</v>
      </c>
      <c r="L11" s="22">
        <v>6018</v>
      </c>
      <c r="M11" s="23">
        <v>919</v>
      </c>
      <c r="N11" s="24">
        <f t="shared" si="3"/>
        <v>6937</v>
      </c>
      <c r="O11" s="26">
        <f t="shared" si="4"/>
        <v>-0.0694980694980695</v>
      </c>
      <c r="P11" s="27">
        <f t="shared" si="5"/>
        <v>-0.019505300353356892</v>
      </c>
      <c r="Q11" s="26">
        <f t="shared" si="6"/>
        <v>0.09359223300970874</v>
      </c>
      <c r="R11" s="27">
        <f t="shared" si="7"/>
        <v>0.10088099341005854</v>
      </c>
    </row>
    <row r="12" spans="2:18" ht="27.75" customHeight="1">
      <c r="B12" s="21" t="s">
        <v>25</v>
      </c>
      <c r="C12" s="25">
        <v>225</v>
      </c>
      <c r="D12" s="22">
        <v>75</v>
      </c>
      <c r="E12" s="22">
        <f t="shared" si="0"/>
        <v>300</v>
      </c>
      <c r="F12" s="22">
        <v>5227</v>
      </c>
      <c r="G12" s="22">
        <v>1021</v>
      </c>
      <c r="H12" s="24">
        <f t="shared" si="1"/>
        <v>6248</v>
      </c>
      <c r="I12" s="25">
        <v>128</v>
      </c>
      <c r="J12" s="22">
        <v>60</v>
      </c>
      <c r="K12" s="22">
        <f t="shared" si="2"/>
        <v>188</v>
      </c>
      <c r="L12" s="22">
        <v>3597</v>
      </c>
      <c r="M12" s="23">
        <v>1175</v>
      </c>
      <c r="N12" s="24">
        <f t="shared" si="3"/>
        <v>4772</v>
      </c>
      <c r="O12" s="26">
        <f t="shared" si="4"/>
        <v>-0.37333333333333335</v>
      </c>
      <c r="P12" s="27">
        <f t="shared" si="5"/>
        <v>-0.23623559539052497</v>
      </c>
      <c r="Q12" s="26">
        <f t="shared" si="6"/>
        <v>0.07300970873786408</v>
      </c>
      <c r="R12" s="27">
        <f t="shared" si="7"/>
        <v>0.0693965836172408</v>
      </c>
    </row>
    <row r="13" spans="2:18" ht="27.75" customHeight="1">
      <c r="B13" s="21" t="s">
        <v>10</v>
      </c>
      <c r="C13" s="25">
        <v>906</v>
      </c>
      <c r="D13" s="22">
        <v>189</v>
      </c>
      <c r="E13" s="22">
        <f t="shared" si="0"/>
        <v>1095</v>
      </c>
      <c r="F13" s="22">
        <v>23613</v>
      </c>
      <c r="G13" s="22">
        <v>3101</v>
      </c>
      <c r="H13" s="24">
        <f t="shared" si="1"/>
        <v>26714</v>
      </c>
      <c r="I13" s="25">
        <v>1097</v>
      </c>
      <c r="J13" s="22">
        <v>102</v>
      </c>
      <c r="K13" s="22">
        <f t="shared" si="2"/>
        <v>1199</v>
      </c>
      <c r="L13" s="22">
        <v>30648</v>
      </c>
      <c r="M13" s="23">
        <v>3197</v>
      </c>
      <c r="N13" s="24">
        <f t="shared" si="3"/>
        <v>33845</v>
      </c>
      <c r="O13" s="26">
        <f t="shared" si="4"/>
        <v>0.09497716894977169</v>
      </c>
      <c r="P13" s="27">
        <f t="shared" si="5"/>
        <v>0.26693868383619074</v>
      </c>
      <c r="Q13" s="26">
        <f t="shared" si="6"/>
        <v>0.46563106796116505</v>
      </c>
      <c r="R13" s="27">
        <f t="shared" si="7"/>
        <v>0.4921893068997306</v>
      </c>
    </row>
    <row r="14" spans="2:18" ht="27.75" customHeight="1">
      <c r="B14" s="28" t="s">
        <v>23</v>
      </c>
      <c r="C14" s="25">
        <v>34</v>
      </c>
      <c r="D14" s="22">
        <v>22</v>
      </c>
      <c r="E14" s="22">
        <f t="shared" si="0"/>
        <v>56</v>
      </c>
      <c r="F14" s="22">
        <v>485</v>
      </c>
      <c r="G14" s="22">
        <v>455</v>
      </c>
      <c r="H14" s="24">
        <f t="shared" si="1"/>
        <v>940</v>
      </c>
      <c r="I14" s="25">
        <v>112</v>
      </c>
      <c r="J14" s="22">
        <v>13</v>
      </c>
      <c r="K14" s="22">
        <f t="shared" si="2"/>
        <v>125</v>
      </c>
      <c r="L14" s="22">
        <v>1845</v>
      </c>
      <c r="M14" s="23">
        <v>311</v>
      </c>
      <c r="N14" s="24">
        <f t="shared" si="3"/>
        <v>2156</v>
      </c>
      <c r="O14" s="26">
        <f>(K14-E14)/E14</f>
        <v>1.2321428571428572</v>
      </c>
      <c r="P14" s="27">
        <f>(N14-H14)/H14</f>
        <v>1.2936170212765958</v>
      </c>
      <c r="Q14" s="26">
        <f t="shared" si="6"/>
        <v>0.04854368932038835</v>
      </c>
      <c r="R14" s="27">
        <f t="shared" si="7"/>
        <v>0.031353527719776016</v>
      </c>
    </row>
    <row r="15" spans="2:18" ht="27.75" customHeight="1">
      <c r="B15" s="21" t="s">
        <v>11</v>
      </c>
      <c r="C15" s="25">
        <v>318</v>
      </c>
      <c r="D15" s="22">
        <v>37</v>
      </c>
      <c r="E15" s="22">
        <f t="shared" si="0"/>
        <v>355</v>
      </c>
      <c r="F15" s="22">
        <v>8478</v>
      </c>
      <c r="G15" s="22">
        <v>606</v>
      </c>
      <c r="H15" s="24">
        <f t="shared" si="1"/>
        <v>9084</v>
      </c>
      <c r="I15" s="25">
        <v>221</v>
      </c>
      <c r="J15" s="22">
        <v>21</v>
      </c>
      <c r="K15" s="22">
        <f t="shared" si="2"/>
        <v>242</v>
      </c>
      <c r="L15" s="22">
        <v>6290</v>
      </c>
      <c r="M15" s="23">
        <v>378</v>
      </c>
      <c r="N15" s="24">
        <f t="shared" si="3"/>
        <v>6668</v>
      </c>
      <c r="O15" s="26">
        <f t="shared" si="4"/>
        <v>-0.3183098591549296</v>
      </c>
      <c r="P15" s="27">
        <f t="shared" si="5"/>
        <v>-0.265962131219727</v>
      </c>
      <c r="Q15" s="26">
        <f t="shared" si="6"/>
        <v>0.09398058252427184</v>
      </c>
      <c r="R15" s="27">
        <f t="shared" si="7"/>
        <v>0.09696907367136663</v>
      </c>
    </row>
    <row r="16" spans="2:18" ht="27.75" customHeight="1" thickBot="1">
      <c r="B16" s="5" t="s">
        <v>22</v>
      </c>
      <c r="C16" s="25">
        <v>0</v>
      </c>
      <c r="D16" s="15">
        <v>0</v>
      </c>
      <c r="E16" s="22">
        <f t="shared" si="0"/>
        <v>0</v>
      </c>
      <c r="F16" s="15">
        <v>0</v>
      </c>
      <c r="G16" s="16">
        <v>0</v>
      </c>
      <c r="H16" s="24">
        <f t="shared" si="1"/>
        <v>0</v>
      </c>
      <c r="I16" s="18">
        <v>38</v>
      </c>
      <c r="J16" s="15">
        <v>10</v>
      </c>
      <c r="K16" s="22">
        <f t="shared" si="2"/>
        <v>48</v>
      </c>
      <c r="L16" s="15">
        <v>731.899</v>
      </c>
      <c r="M16" s="16">
        <v>173.293</v>
      </c>
      <c r="N16" s="24">
        <f t="shared" si="3"/>
        <v>905.192</v>
      </c>
      <c r="O16" s="26">
        <v>0</v>
      </c>
      <c r="P16" s="27">
        <v>0</v>
      </c>
      <c r="Q16" s="26">
        <f>K16/$K$17</f>
        <v>0.018640776699029128</v>
      </c>
      <c r="R16" s="27">
        <f>N16/$N$17</f>
        <v>0.013163711717866183</v>
      </c>
    </row>
    <row r="17" spans="2:18" ht="34.5" customHeight="1" thickBot="1">
      <c r="B17" s="41" t="s">
        <v>19</v>
      </c>
      <c r="C17" s="40">
        <f>SUM(C10:C16)</f>
        <v>2045</v>
      </c>
      <c r="D17" s="31">
        <f aca="true" t="shared" si="8" ref="D17:P17">SUM(D10:D16)</f>
        <v>427</v>
      </c>
      <c r="E17" s="31">
        <f t="shared" si="8"/>
        <v>2472</v>
      </c>
      <c r="F17" s="31">
        <f t="shared" si="8"/>
        <v>52578</v>
      </c>
      <c r="G17" s="32">
        <f t="shared" si="8"/>
        <v>7044</v>
      </c>
      <c r="H17" s="33">
        <f t="shared" si="8"/>
        <v>59622</v>
      </c>
      <c r="I17" s="30">
        <f t="shared" si="8"/>
        <v>2307</v>
      </c>
      <c r="J17" s="31">
        <f t="shared" si="8"/>
        <v>268</v>
      </c>
      <c r="K17" s="31">
        <f t="shared" si="8"/>
        <v>2575</v>
      </c>
      <c r="L17" s="31">
        <f t="shared" si="8"/>
        <v>62316.899</v>
      </c>
      <c r="M17" s="32">
        <f t="shared" si="8"/>
        <v>6447.293</v>
      </c>
      <c r="N17" s="33">
        <f t="shared" si="8"/>
        <v>68764.192</v>
      </c>
      <c r="O17" s="34">
        <f>(K17-E17)/E17</f>
        <v>0.041666666666666664</v>
      </c>
      <c r="P17" s="35">
        <f>(N17-H17)/H17</f>
        <v>0.15333588272785206</v>
      </c>
      <c r="Q17" s="34">
        <f>SUM(Q10:Q16)</f>
        <v>1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orientation="landscape" paperSize="9" scale="7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75" zoomScaleNormal="75" zoomScalePageLayoutView="0" workbookViewId="0" topLeftCell="A10">
      <selection activeCell="L10" sqref="L10:M16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28</v>
      </c>
      <c r="D7" s="60"/>
      <c r="E7" s="60"/>
      <c r="F7" s="60"/>
      <c r="G7" s="60"/>
      <c r="H7" s="60"/>
      <c r="I7" s="59" t="s">
        <v>29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2363</v>
      </c>
      <c r="D10" s="15">
        <v>439</v>
      </c>
      <c r="E10" s="15">
        <f aca="true" t="shared" si="0" ref="E10:E16">C10+D10</f>
        <v>2802</v>
      </c>
      <c r="F10" s="15">
        <v>60968.562</v>
      </c>
      <c r="G10" s="16">
        <v>7740.475</v>
      </c>
      <c r="H10" s="17">
        <f aca="true" t="shared" si="1" ref="H10:H16">F10+G10</f>
        <v>68709.037</v>
      </c>
      <c r="I10" s="18">
        <v>3592</v>
      </c>
      <c r="J10" s="15">
        <v>500</v>
      </c>
      <c r="K10" s="15">
        <f aca="true" t="shared" si="2" ref="K10:K15">I10+J10</f>
        <v>4092</v>
      </c>
      <c r="L10" s="15">
        <v>88921</v>
      </c>
      <c r="M10" s="16">
        <v>10606</v>
      </c>
      <c r="N10" s="17">
        <f aca="true" t="shared" si="3" ref="N10:N15">L10+M10</f>
        <v>99527</v>
      </c>
      <c r="O10" s="19">
        <f aca="true" t="shared" si="4" ref="O10:O17">(K10-E10)/E10</f>
        <v>0.4603854389721627</v>
      </c>
      <c r="P10" s="20">
        <f aca="true" t="shared" si="5" ref="P10:P17">(N10-H10)/H10</f>
        <v>0.44852852471211324</v>
      </c>
      <c r="Q10" s="19">
        <f aca="true" t="shared" si="6" ref="Q10:Q15">K10/$K$17</f>
        <v>0.17363262188653625</v>
      </c>
      <c r="R10" s="20">
        <f aca="true" t="shared" si="7" ref="R10:R15">N10/$N$17</f>
        <v>0.1654645382372385</v>
      </c>
    </row>
    <row r="11" spans="2:18" ht="27.75" customHeight="1">
      <c r="B11" s="28" t="s">
        <v>16</v>
      </c>
      <c r="C11" s="25">
        <v>2925</v>
      </c>
      <c r="D11" s="22">
        <v>399</v>
      </c>
      <c r="E11" s="22">
        <f t="shared" si="0"/>
        <v>3324</v>
      </c>
      <c r="F11" s="22">
        <v>74714.11294000002</v>
      </c>
      <c r="G11" s="23">
        <v>6926.033589999999</v>
      </c>
      <c r="H11" s="24">
        <f t="shared" si="1"/>
        <v>81640.14653000003</v>
      </c>
      <c r="I11" s="25">
        <v>2454</v>
      </c>
      <c r="J11" s="22">
        <v>551</v>
      </c>
      <c r="K11" s="22">
        <f t="shared" si="2"/>
        <v>3005</v>
      </c>
      <c r="L11" s="22">
        <v>70321</v>
      </c>
      <c r="M11" s="23">
        <v>10287</v>
      </c>
      <c r="N11" s="24">
        <f t="shared" si="3"/>
        <v>80608</v>
      </c>
      <c r="O11" s="26">
        <f t="shared" si="4"/>
        <v>-0.09596871239470517</v>
      </c>
      <c r="P11" s="27">
        <f t="shared" si="5"/>
        <v>-0.012642634461964713</v>
      </c>
      <c r="Q11" s="26">
        <f t="shared" si="6"/>
        <v>0.12750880468451647</v>
      </c>
      <c r="R11" s="27">
        <f t="shared" si="7"/>
        <v>0.13401152951688808</v>
      </c>
    </row>
    <row r="12" spans="2:18" ht="27.75" customHeight="1">
      <c r="B12" s="21" t="s">
        <v>25</v>
      </c>
      <c r="C12" s="25">
        <v>1926</v>
      </c>
      <c r="D12" s="22">
        <v>935</v>
      </c>
      <c r="E12" s="23">
        <f t="shared" si="0"/>
        <v>2861</v>
      </c>
      <c r="F12" s="22">
        <v>41312</v>
      </c>
      <c r="G12" s="22">
        <v>13224</v>
      </c>
      <c r="H12" s="24">
        <f t="shared" si="1"/>
        <v>54536</v>
      </c>
      <c r="I12" s="25">
        <v>1615</v>
      </c>
      <c r="J12" s="22">
        <v>631</v>
      </c>
      <c r="K12" s="22">
        <f t="shared" si="2"/>
        <v>2246</v>
      </c>
      <c r="L12" s="22">
        <v>40686</v>
      </c>
      <c r="M12" s="23">
        <v>10630</v>
      </c>
      <c r="N12" s="24">
        <f t="shared" si="3"/>
        <v>51316</v>
      </c>
      <c r="O12" s="26">
        <f t="shared" si="4"/>
        <v>-0.21495980426424327</v>
      </c>
      <c r="P12" s="27">
        <f t="shared" si="5"/>
        <v>-0.05904356755170896</v>
      </c>
      <c r="Q12" s="26">
        <f t="shared" si="6"/>
        <v>0.09530275385072347</v>
      </c>
      <c r="R12" s="27">
        <f t="shared" si="7"/>
        <v>0.08531331441902329</v>
      </c>
    </row>
    <row r="13" spans="2:18" ht="27.75" customHeight="1">
      <c r="B13" s="21" t="s">
        <v>10</v>
      </c>
      <c r="C13" s="25">
        <v>7919</v>
      </c>
      <c r="D13" s="22">
        <v>1374</v>
      </c>
      <c r="E13" s="22">
        <f t="shared" si="0"/>
        <v>9293</v>
      </c>
      <c r="F13" s="22">
        <v>196007.27269999997</v>
      </c>
      <c r="G13" s="22">
        <v>22816.18864</v>
      </c>
      <c r="H13" s="24">
        <f t="shared" si="1"/>
        <v>218823.46133999998</v>
      </c>
      <c r="I13" s="25">
        <v>9215</v>
      </c>
      <c r="J13" s="22">
        <v>1889</v>
      </c>
      <c r="K13" s="22">
        <f t="shared" si="2"/>
        <v>11104</v>
      </c>
      <c r="L13" s="22">
        <v>248750</v>
      </c>
      <c r="M13" s="23">
        <v>34218</v>
      </c>
      <c r="N13" s="24">
        <f t="shared" si="3"/>
        <v>282968</v>
      </c>
      <c r="O13" s="26">
        <f t="shared" si="4"/>
        <v>0.19487786505972238</v>
      </c>
      <c r="P13" s="27">
        <f t="shared" si="5"/>
        <v>0.2931337356022102</v>
      </c>
      <c r="Q13" s="26">
        <f t="shared" si="6"/>
        <v>0.4711673102219205</v>
      </c>
      <c r="R13" s="27">
        <f t="shared" si="7"/>
        <v>0.4704368609112593</v>
      </c>
    </row>
    <row r="14" spans="2:18" ht="27.75" customHeight="1">
      <c r="B14" s="44" t="s">
        <v>23</v>
      </c>
      <c r="C14" s="25">
        <v>302</v>
      </c>
      <c r="D14" s="22">
        <v>76</v>
      </c>
      <c r="E14" s="22">
        <f t="shared" si="0"/>
        <v>378</v>
      </c>
      <c r="F14" s="22">
        <v>4783</v>
      </c>
      <c r="G14" s="22">
        <v>1364</v>
      </c>
      <c r="H14" s="24">
        <f t="shared" si="1"/>
        <v>6147</v>
      </c>
      <c r="I14" s="25">
        <v>891</v>
      </c>
      <c r="J14" s="22">
        <v>78</v>
      </c>
      <c r="K14" s="22">
        <f t="shared" si="2"/>
        <v>969</v>
      </c>
      <c r="L14" s="22">
        <v>14906</v>
      </c>
      <c r="M14" s="23">
        <v>1687</v>
      </c>
      <c r="N14" s="24">
        <f t="shared" si="3"/>
        <v>16593</v>
      </c>
      <c r="O14" s="26">
        <f>(K14-E14)/E14</f>
        <v>1.5634920634920635</v>
      </c>
      <c r="P14" s="27">
        <f>(N14-H14)/H14</f>
        <v>1.6993655441678868</v>
      </c>
      <c r="Q14" s="26">
        <f t="shared" si="6"/>
        <v>0.041116815886621125</v>
      </c>
      <c r="R14" s="27">
        <f t="shared" si="7"/>
        <v>0.027586012669632346</v>
      </c>
    </row>
    <row r="15" spans="2:18" ht="27.75" customHeight="1">
      <c r="B15" s="21" t="s">
        <v>11</v>
      </c>
      <c r="C15" s="25">
        <v>2976</v>
      </c>
      <c r="D15" s="22">
        <v>376</v>
      </c>
      <c r="E15" s="22">
        <f t="shared" si="0"/>
        <v>3352</v>
      </c>
      <c r="F15" s="22">
        <v>74448</v>
      </c>
      <c r="G15" s="22">
        <v>6034</v>
      </c>
      <c r="H15" s="24">
        <f t="shared" si="1"/>
        <v>80482</v>
      </c>
      <c r="I15" s="25">
        <v>1924</v>
      </c>
      <c r="J15" s="22">
        <v>227</v>
      </c>
      <c r="K15" s="22">
        <f t="shared" si="2"/>
        <v>2151</v>
      </c>
      <c r="L15" s="22">
        <v>58664</v>
      </c>
      <c r="M15" s="23">
        <v>4859</v>
      </c>
      <c r="N15" s="24">
        <f t="shared" si="3"/>
        <v>63523</v>
      </c>
      <c r="O15" s="26">
        <f t="shared" si="4"/>
        <v>-0.35829355608591884</v>
      </c>
      <c r="P15" s="27">
        <f t="shared" si="5"/>
        <v>-0.21071792450485824</v>
      </c>
      <c r="Q15" s="26">
        <f t="shared" si="6"/>
        <v>0.09127169346968218</v>
      </c>
      <c r="R15" s="27">
        <f t="shared" si="7"/>
        <v>0.10560756239456731</v>
      </c>
    </row>
    <row r="16" spans="2:18" ht="27.75" customHeight="1" thickBot="1">
      <c r="B16" s="5" t="s">
        <v>22</v>
      </c>
      <c r="C16" s="18">
        <v>0</v>
      </c>
      <c r="D16" s="15">
        <v>0</v>
      </c>
      <c r="E16" s="22">
        <f t="shared" si="0"/>
        <v>0</v>
      </c>
      <c r="F16" s="15">
        <v>0</v>
      </c>
      <c r="G16" s="16">
        <v>0</v>
      </c>
      <c r="H16" s="24">
        <f t="shared" si="1"/>
        <v>0</v>
      </c>
      <c r="I16" s="18">
        <v>280</v>
      </c>
      <c r="J16" s="15">
        <v>52</v>
      </c>
      <c r="K16" s="22">
        <f>I16+J16</f>
        <v>332</v>
      </c>
      <c r="L16" s="22">
        <v>5978.975000000001</v>
      </c>
      <c r="M16" s="23">
        <v>986.51</v>
      </c>
      <c r="N16" s="24">
        <f>L16+M16</f>
        <v>6965.4850000000015</v>
      </c>
      <c r="O16" s="26">
        <v>0</v>
      </c>
      <c r="P16" s="27">
        <v>0</v>
      </c>
      <c r="Q16" s="26">
        <f>K16/$K$17</f>
        <v>0.014087495226375864</v>
      </c>
      <c r="R16" s="27">
        <f>N16/$N$17</f>
        <v>0.011580181851391196</v>
      </c>
    </row>
    <row r="17" spans="2:18" ht="36.75" customHeight="1" thickBot="1">
      <c r="B17" s="42" t="s">
        <v>15</v>
      </c>
      <c r="C17" s="30">
        <f>SUM(C10:C16)</f>
        <v>18411</v>
      </c>
      <c r="D17" s="31">
        <f>SUM(D10:D16)</f>
        <v>3599</v>
      </c>
      <c r="E17" s="31">
        <f aca="true" t="shared" si="8" ref="E17:K17">SUM(E10:E15)</f>
        <v>22010</v>
      </c>
      <c r="F17" s="31">
        <f>SUM(F10:F16)</f>
        <v>452232.94764</v>
      </c>
      <c r="G17" s="32">
        <f>SUM(G10:G16)</f>
        <v>58104.69723</v>
      </c>
      <c r="H17" s="33">
        <f t="shared" si="8"/>
        <v>510337.64487</v>
      </c>
      <c r="I17" s="30">
        <f>SUM(I10:I16)</f>
        <v>19971</v>
      </c>
      <c r="J17" s="31">
        <f>SUM(J10:J16)</f>
        <v>3928</v>
      </c>
      <c r="K17" s="31">
        <f t="shared" si="8"/>
        <v>23567</v>
      </c>
      <c r="L17" s="31">
        <f>SUM(L10:L16)</f>
        <v>528226.975</v>
      </c>
      <c r="M17" s="32">
        <f>SUM(M10:M16)</f>
        <v>73273.51</v>
      </c>
      <c r="N17" s="33">
        <f>SUM(N10:N16)</f>
        <v>601500.485</v>
      </c>
      <c r="O17" s="34">
        <f t="shared" si="4"/>
        <v>0.07074057246706043</v>
      </c>
      <c r="P17" s="35">
        <f t="shared" si="5"/>
        <v>0.1786324035594556</v>
      </c>
      <c r="Q17" s="34">
        <f>SUM(Q10:Q15)</f>
        <v>1</v>
      </c>
      <c r="R17" s="35">
        <f>SUM(R10:R15)</f>
        <v>0.9884198181486088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9">
      <selection activeCell="Q16" sqref="Q16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44501</v>
      </c>
      <c r="D7" s="60"/>
      <c r="E7" s="60"/>
      <c r="F7" s="60"/>
      <c r="G7" s="60"/>
      <c r="H7" s="60"/>
      <c r="I7" s="59">
        <v>44866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15795</v>
      </c>
      <c r="D10" s="14">
        <v>3334</v>
      </c>
      <c r="E10" s="15">
        <f>C10+D10</f>
        <v>19129</v>
      </c>
      <c r="F10" s="15">
        <v>267996</v>
      </c>
      <c r="G10" s="16">
        <v>33518</v>
      </c>
      <c r="H10" s="17">
        <f aca="true" t="shared" si="0" ref="H10:H16">F10+G10</f>
        <v>301514</v>
      </c>
      <c r="I10" s="13">
        <v>15895</v>
      </c>
      <c r="J10" s="14">
        <v>3377</v>
      </c>
      <c r="K10" s="14">
        <f aca="true" t="shared" si="1" ref="K10:K15">I10+J10</f>
        <v>19272</v>
      </c>
      <c r="L10" s="15">
        <v>279813</v>
      </c>
      <c r="M10" s="16">
        <v>35599</v>
      </c>
      <c r="N10" s="17">
        <f aca="true" t="shared" si="2" ref="N10:N15">L10+M10</f>
        <v>315412</v>
      </c>
      <c r="O10" s="19">
        <f aca="true" t="shared" si="3" ref="O10:O17">(K10-E10)/E10</f>
        <v>0.007475560667050029</v>
      </c>
      <c r="P10" s="20">
        <f aca="true" t="shared" si="4" ref="P10:P17">(N10-H10)/H10</f>
        <v>0.04609404538429393</v>
      </c>
      <c r="Q10" s="19">
        <f aca="true" t="shared" si="5" ref="Q10:Q15">K10/$K$17</f>
        <v>0.15273782068047267</v>
      </c>
      <c r="R10" s="20">
        <f aca="true" t="shared" si="6" ref="R10:R15">N10/$N$17</f>
        <v>0.15102114607556216</v>
      </c>
    </row>
    <row r="11" spans="2:18" ht="27.75" customHeight="1">
      <c r="B11" s="28" t="s">
        <v>18</v>
      </c>
      <c r="C11" s="25">
        <v>12022</v>
      </c>
      <c r="D11" s="22">
        <v>2952</v>
      </c>
      <c r="E11" s="22">
        <f>C11+D11</f>
        <v>14974</v>
      </c>
      <c r="F11" s="39">
        <v>224777</v>
      </c>
      <c r="G11" s="39">
        <v>25993</v>
      </c>
      <c r="H11" s="24">
        <f t="shared" si="0"/>
        <v>250770</v>
      </c>
      <c r="I11" s="25">
        <v>13205</v>
      </c>
      <c r="J11" s="22">
        <v>2890</v>
      </c>
      <c r="K11" s="22">
        <f t="shared" si="1"/>
        <v>16095</v>
      </c>
      <c r="L11" s="39">
        <v>249631</v>
      </c>
      <c r="M11" s="39">
        <v>27243</v>
      </c>
      <c r="N11" s="24">
        <f t="shared" si="2"/>
        <v>276874</v>
      </c>
      <c r="O11" s="26">
        <f t="shared" si="3"/>
        <v>0.07486309603312408</v>
      </c>
      <c r="P11" s="27">
        <f t="shared" si="4"/>
        <v>0.10409538621047175</v>
      </c>
      <c r="Q11" s="26">
        <f t="shared" si="5"/>
        <v>0.12755890534725028</v>
      </c>
      <c r="R11" s="27">
        <f t="shared" si="6"/>
        <v>0.13256892191332353</v>
      </c>
    </row>
    <row r="12" spans="2:18" ht="27.75" customHeight="1">
      <c r="B12" s="21" t="s">
        <v>25</v>
      </c>
      <c r="C12" s="25">
        <v>7588</v>
      </c>
      <c r="D12" s="22">
        <v>3302</v>
      </c>
      <c r="E12" s="22">
        <f>C12+D12</f>
        <v>10890</v>
      </c>
      <c r="F12" s="22">
        <v>133519</v>
      </c>
      <c r="G12" s="22">
        <v>36436</v>
      </c>
      <c r="H12" s="24">
        <f t="shared" si="0"/>
        <v>169955</v>
      </c>
      <c r="I12" s="25">
        <v>8107</v>
      </c>
      <c r="J12" s="22">
        <v>3840</v>
      </c>
      <c r="K12" s="22">
        <f t="shared" si="1"/>
        <v>11947</v>
      </c>
      <c r="L12" s="22">
        <v>144653</v>
      </c>
      <c r="M12" s="22">
        <v>43195</v>
      </c>
      <c r="N12" s="24">
        <f t="shared" si="2"/>
        <v>187848</v>
      </c>
      <c r="O12" s="26">
        <f t="shared" si="3"/>
        <v>0.09706152433425161</v>
      </c>
      <c r="P12" s="27">
        <f t="shared" si="4"/>
        <v>0.10528080962607748</v>
      </c>
      <c r="Q12" s="26">
        <f t="shared" si="5"/>
        <v>0.09468445120743083</v>
      </c>
      <c r="R12" s="27">
        <f t="shared" si="6"/>
        <v>0.08994274234335474</v>
      </c>
    </row>
    <row r="13" spans="2:18" ht="27.75" customHeight="1">
      <c r="B13" s="21" t="s">
        <v>10</v>
      </c>
      <c r="C13" s="25">
        <v>47436</v>
      </c>
      <c r="D13" s="22">
        <v>12545</v>
      </c>
      <c r="E13" s="22">
        <f>C13+D13</f>
        <v>59981</v>
      </c>
      <c r="F13" s="22">
        <v>826497</v>
      </c>
      <c r="G13" s="22">
        <v>132036</v>
      </c>
      <c r="H13" s="24">
        <f t="shared" si="0"/>
        <v>958533</v>
      </c>
      <c r="I13" s="25">
        <v>50258</v>
      </c>
      <c r="J13" s="22">
        <v>12538</v>
      </c>
      <c r="K13" s="22">
        <f t="shared" si="1"/>
        <v>62796</v>
      </c>
      <c r="L13" s="22">
        <v>899039</v>
      </c>
      <c r="M13" s="22">
        <v>135041</v>
      </c>
      <c r="N13" s="24">
        <f t="shared" si="2"/>
        <v>1034080</v>
      </c>
      <c r="O13" s="26">
        <f t="shared" si="3"/>
        <v>0.04693152831730048</v>
      </c>
      <c r="P13" s="27">
        <f t="shared" si="4"/>
        <v>0.07881523119183169</v>
      </c>
      <c r="Q13" s="26">
        <f t="shared" si="5"/>
        <v>0.49768182790841436</v>
      </c>
      <c r="R13" s="27">
        <f t="shared" si="6"/>
        <v>0.4951236691496117</v>
      </c>
    </row>
    <row r="14" spans="2:18" ht="27.75" customHeight="1">
      <c r="B14" s="28" t="s">
        <v>23</v>
      </c>
      <c r="C14" s="25">
        <v>336</v>
      </c>
      <c r="D14" s="22">
        <v>82</v>
      </c>
      <c r="E14" s="22">
        <v>0</v>
      </c>
      <c r="F14" s="22">
        <v>4982</v>
      </c>
      <c r="G14" s="22">
        <v>1282</v>
      </c>
      <c r="H14" s="24">
        <f t="shared" si="0"/>
        <v>6264</v>
      </c>
      <c r="I14" s="25">
        <v>1288</v>
      </c>
      <c r="J14" s="22">
        <v>161</v>
      </c>
      <c r="K14" s="22">
        <f t="shared" si="1"/>
        <v>1449</v>
      </c>
      <c r="L14" s="22">
        <v>19154</v>
      </c>
      <c r="M14" s="22">
        <v>2729</v>
      </c>
      <c r="N14" s="24">
        <f t="shared" si="2"/>
        <v>21883</v>
      </c>
      <c r="O14" s="26" t="e">
        <f>(K14-E14)/E14</f>
        <v>#DIV/0!</v>
      </c>
      <c r="P14" s="27">
        <f>(N14-H14)/H14</f>
        <v>2.49345466155811</v>
      </c>
      <c r="Q14" s="26">
        <f t="shared" si="5"/>
        <v>0.011483867899854965</v>
      </c>
      <c r="R14" s="27">
        <f t="shared" si="6"/>
        <v>0.010477710865697966</v>
      </c>
    </row>
    <row r="15" spans="2:18" ht="27.75" customHeight="1">
      <c r="B15" s="21" t="s">
        <v>11</v>
      </c>
      <c r="C15" s="25">
        <v>12873</v>
      </c>
      <c r="D15" s="22">
        <v>2586</v>
      </c>
      <c r="E15" s="22">
        <f>C15+D15</f>
        <v>15459</v>
      </c>
      <c r="F15" s="22">
        <v>237135</v>
      </c>
      <c r="G15" s="22">
        <v>25329</v>
      </c>
      <c r="H15" s="24">
        <f t="shared" si="0"/>
        <v>262464</v>
      </c>
      <c r="I15" s="25">
        <v>11901</v>
      </c>
      <c r="J15" s="22">
        <v>2216</v>
      </c>
      <c r="K15" s="22">
        <f t="shared" si="1"/>
        <v>14117</v>
      </c>
      <c r="L15" s="22">
        <v>221736</v>
      </c>
      <c r="M15" s="22">
        <v>21703</v>
      </c>
      <c r="N15" s="24">
        <f t="shared" si="2"/>
        <v>243439</v>
      </c>
      <c r="O15" s="26">
        <f t="shared" si="3"/>
        <v>-0.08681027233326864</v>
      </c>
      <c r="P15" s="27">
        <f t="shared" si="4"/>
        <v>-0.07248613143135821</v>
      </c>
      <c r="Q15" s="26">
        <f t="shared" si="5"/>
        <v>0.11188251424586097</v>
      </c>
      <c r="R15" s="27">
        <f t="shared" si="6"/>
        <v>0.11656004457499645</v>
      </c>
    </row>
    <row r="16" spans="2:18" ht="27.75" customHeight="1" thickBot="1">
      <c r="B16" s="5" t="s">
        <v>22</v>
      </c>
      <c r="C16" s="18">
        <v>0</v>
      </c>
      <c r="D16" s="15">
        <v>0</v>
      </c>
      <c r="E16" s="22">
        <f>C16+D16</f>
        <v>0</v>
      </c>
      <c r="F16" s="15">
        <v>0</v>
      </c>
      <c r="G16" s="16">
        <v>0</v>
      </c>
      <c r="H16" s="24">
        <f t="shared" si="0"/>
        <v>0</v>
      </c>
      <c r="I16" s="18">
        <v>441</v>
      </c>
      <c r="J16" s="15">
        <v>60</v>
      </c>
      <c r="K16" s="22">
        <f>I16+J16</f>
        <v>501</v>
      </c>
      <c r="L16" s="22">
        <v>7970.568</v>
      </c>
      <c r="M16" s="22">
        <v>1022.146</v>
      </c>
      <c r="N16" s="24">
        <f>L16+M16</f>
        <v>8992.714</v>
      </c>
      <c r="O16" s="26">
        <v>0</v>
      </c>
      <c r="P16" s="27">
        <v>0</v>
      </c>
      <c r="Q16" s="26">
        <f>K16/$K$17</f>
        <v>0.003970612710715899</v>
      </c>
      <c r="R16" s="27">
        <f>N16/$N$17</f>
        <v>0.004305765077453467</v>
      </c>
    </row>
    <row r="17" spans="2:18" ht="33.75" customHeight="1" thickBot="1">
      <c r="B17" s="29" t="s">
        <v>15</v>
      </c>
      <c r="C17" s="30">
        <f>SUM(C10:C16)</f>
        <v>96050</v>
      </c>
      <c r="D17" s="31">
        <f>SUM(D10:D16)</f>
        <v>24801</v>
      </c>
      <c r="E17" s="31">
        <f>SUM(E10:E15)</f>
        <v>120433</v>
      </c>
      <c r="F17" s="31">
        <f>SUM(F10:F16)</f>
        <v>1694906</v>
      </c>
      <c r="G17" s="32">
        <f>SUM(G10:G16)</f>
        <v>254594</v>
      </c>
      <c r="H17" s="33">
        <f>SUM(H10:H15)</f>
        <v>1949500</v>
      </c>
      <c r="I17" s="30">
        <f aca="true" t="shared" si="7" ref="I17:N17">SUM(I10:I16)</f>
        <v>101095</v>
      </c>
      <c r="J17" s="31">
        <f t="shared" si="7"/>
        <v>25082</v>
      </c>
      <c r="K17" s="31">
        <f t="shared" si="7"/>
        <v>126177</v>
      </c>
      <c r="L17" s="31">
        <f t="shared" si="7"/>
        <v>1821996.568</v>
      </c>
      <c r="M17" s="32">
        <f t="shared" si="7"/>
        <v>266532.146</v>
      </c>
      <c r="N17" s="33">
        <f t="shared" si="7"/>
        <v>2088528.714</v>
      </c>
      <c r="O17" s="34">
        <f t="shared" si="3"/>
        <v>0.047694568764375216</v>
      </c>
      <c r="P17" s="35">
        <f t="shared" si="4"/>
        <v>0.0713150623236727</v>
      </c>
      <c r="Q17" s="34">
        <f>SUM(Q10:Q16)</f>
        <v>1</v>
      </c>
      <c r="R17" s="35">
        <f>SUM(R10:R15)</f>
        <v>0.9956942349225465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Isolinda Damaso</cp:lastModifiedBy>
  <cp:lastPrinted>2021-09-15T15:00:03Z</cp:lastPrinted>
  <dcterms:created xsi:type="dcterms:W3CDTF">2008-08-19T09:37:51Z</dcterms:created>
  <dcterms:modified xsi:type="dcterms:W3CDTF">2022-12-22T17:20:27Z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