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1248" windowWidth="15996" windowHeight="9012" tabRatio="712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<sst xmlns="http://schemas.openxmlformats.org/spreadsheetml/2006/main" count="83" uniqueCount="36">
  <si>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</si>
  <si>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</si>
  <si>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</si>
  <si>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</si>
  <si>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</si>
  <si>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</si>
  <si>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</si>
  <si>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</si>
  <si>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</si>
  <si>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</si>
  <si>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</si>
  <si>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</si>
  <si>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</si>
  <si>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</si>
  <si>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</si>
  <si>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</si>
  <si>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</si>
  <si>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</si>
  <si>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</si>
  <si>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</si>
  <si>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</si>
  <si>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</si>
  <si>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</si>
  <si>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</si>
  <si>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</si>
  <si>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</si>
  <si>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</si>
  <si>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</si>
  <si>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Bankinter</t>
  </si>
  <si>
    <t>BPI</t>
  </si>
  <si>
    <t>EuroBic</t>
  </si>
  <si>
    <t>Banco Montepio</t>
  </si>
  <si>
    <t>BFF Bank</t>
  </si>
  <si>
    <t>Caixa Geral de Depósitos</t>
  </si>
  <si>
    <t>Crédit Agricole Leasing &amp; Factoring</t>
  </si>
  <si>
    <t>ACUMULADO A 2023.07.31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</si>
</sst>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7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4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4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64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64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/>
    </xf>
    <xf numFmtId="49" fontId="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 3" xfId="66"/>
    <cellStyle name="Vírgula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5">
      <selection activeCell="J28" sqref="J28"/>
    </sheetView>
  </sheetViews>
  <sheetFormatPr defaultColWidth="9.140625" defaultRowHeight="12.75"/>
  <cols>
    <col min="1" max="1" width="34.140625" style="2" bestFit="1" customWidth="1"/>
    <col min="2" max="3" width="12.7109375" style="0" customWidth="1"/>
    <col min="4" max="4" width="9.421875" style="0" customWidth="1"/>
    <col min="5" max="6" width="12.7109375" style="0" customWidth="1"/>
    <col min="7" max="7" width="8.57421875" style="0" customWidth="1"/>
    <col min="8" max="9" width="12.7109375" style="0" customWidth="1"/>
    <col min="10" max="10" width="9.00390625" style="0" customWidth="1"/>
  </cols>
  <sheetData>
    <row r="1" spans="1:10" ht="23.25" thickBot="1">
      <c r="A1" s="67" t="s">
        <v>9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80" t="s">
        <v>23</v>
      </c>
      <c r="B7" s="80"/>
      <c r="C7" s="80"/>
      <c r="D7" s="80"/>
      <c r="E7" s="80"/>
      <c r="F7" s="80"/>
      <c r="G7" s="80"/>
      <c r="H7" s="80"/>
      <c r="I7" s="80"/>
      <c r="J7" s="80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5" t="s">
        <v>11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s="1" customFormat="1" ht="21" customHeight="1" thickBot="1">
      <c r="A11" s="73" t="s">
        <v>6</v>
      </c>
      <c r="B11" s="70" t="s">
        <v>13</v>
      </c>
      <c r="C11" s="71"/>
      <c r="D11" s="71"/>
      <c r="E11" s="71"/>
      <c r="F11" s="71"/>
      <c r="G11" s="71"/>
      <c r="H11" s="71"/>
      <c r="I11" s="71"/>
      <c r="J11" s="72"/>
    </row>
    <row r="12" spans="1:10" s="1" customFormat="1" ht="21" customHeight="1" thickBot="1">
      <c r="A12" s="74"/>
      <c r="B12" s="77" t="s">
        <v>11</v>
      </c>
      <c r="C12" s="78"/>
      <c r="D12" s="78"/>
      <c r="E12" s="78"/>
      <c r="F12" s="78"/>
      <c r="G12" s="78"/>
      <c r="H12" s="78"/>
      <c r="I12" s="78"/>
      <c r="J12" s="79"/>
    </row>
    <row r="13" spans="1:10" s="1" customFormat="1" ht="21.75" customHeight="1" thickBot="1">
      <c r="A13" s="74"/>
      <c r="B13" s="76" t="s">
        <v>2</v>
      </c>
      <c r="C13" s="76"/>
      <c r="D13" s="76"/>
      <c r="E13" s="76" t="s">
        <v>3</v>
      </c>
      <c r="F13" s="76"/>
      <c r="G13" s="76"/>
      <c r="H13" s="77" t="s">
        <v>1</v>
      </c>
      <c r="I13" s="78"/>
      <c r="J13" s="79"/>
    </row>
    <row r="14" spans="1:10" s="1" customFormat="1" ht="21.75" customHeight="1" thickBot="1">
      <c r="A14" s="75"/>
      <c r="B14" s="36">
        <v>2023</v>
      </c>
      <c r="C14" s="36">
        <v>2022</v>
      </c>
      <c r="D14" s="36" t="s">
        <v>20</v>
      </c>
      <c r="E14" s="36">
        <v>2023</v>
      </c>
      <c r="F14" s="36">
        <v>2022</v>
      </c>
      <c r="G14" s="36" t="s">
        <v>20</v>
      </c>
      <c r="H14" s="36">
        <v>2023</v>
      </c>
      <c r="I14" s="36">
        <v>2022</v>
      </c>
      <c r="J14" s="36" t="s">
        <v>20</v>
      </c>
    </row>
    <row r="15" spans="1:10" s="23" customFormat="1" ht="12.75">
      <c r="A15" s="20" t="s">
        <v>31</v>
      </c>
      <c r="B15" s="24">
        <v>188117</v>
      </c>
      <c r="C15" s="50">
        <v>183712.59</v>
      </c>
      <c r="D15" s="43">
        <f>B15/C15-1</f>
        <v>0.023974459235482914</v>
      </c>
      <c r="E15" s="24">
        <v>51118</v>
      </c>
      <c r="F15" s="50">
        <v>36157.88</v>
      </c>
      <c r="G15" s="43">
        <f>E15/F15-1</f>
        <v>0.41374438988126516</v>
      </c>
      <c r="H15" s="39">
        <f>B15+E15</f>
        <v>239235</v>
      </c>
      <c r="I15" s="29">
        <f>C15+F15</f>
        <v>219870.47</v>
      </c>
      <c r="J15" s="43">
        <f>H15/I15-1</f>
        <v>0.0880724455630626</v>
      </c>
    </row>
    <row r="16" spans="1:10" s="23" customFormat="1" ht="12.75">
      <c r="A16" s="20" t="s">
        <v>28</v>
      </c>
      <c r="B16" s="40"/>
      <c r="C16" s="54"/>
      <c r="D16" s="43" t="e">
        <f aca="true" t="shared" si="0" ref="D16:D27">B16/C16-1</f>
        <v>#DIV/0!</v>
      </c>
      <c r="E16" s="40"/>
      <c r="F16" s="54"/>
      <c r="G16" s="43" t="e">
        <f aca="true" t="shared" si="1" ref="G16:G27">E16/F16-1</f>
        <v>#DIV/0!</v>
      </c>
      <c r="H16" s="39">
        <f aca="true" t="shared" si="2" ref="H16:H27">B16+E16</f>
        <v>0</v>
      </c>
      <c r="I16" s="29">
        <f aca="true" t="shared" si="3" ref="I16:I28">C16+F16</f>
        <v>0</v>
      </c>
      <c r="J16" s="43" t="e">
        <f aca="true" t="shared" si="4" ref="J16:J27">H16/I16-1</f>
        <v>#DIV/0!</v>
      </c>
    </row>
    <row r="17" spans="1:10" s="23" customFormat="1" ht="12.75">
      <c r="A17" s="20" t="s">
        <v>17</v>
      </c>
      <c r="B17" s="24">
        <v>21966</v>
      </c>
      <c r="C17" s="50">
        <v>2440</v>
      </c>
      <c r="D17" s="43">
        <f t="shared" si="0"/>
        <v>8.002459016393443</v>
      </c>
      <c r="E17" s="24">
        <v>159539</v>
      </c>
      <c r="F17" s="50">
        <v>48984</v>
      </c>
      <c r="G17" s="43">
        <f t="shared" si="1"/>
        <v>2.256961456802221</v>
      </c>
      <c r="H17" s="39">
        <f t="shared" si="2"/>
        <v>181505</v>
      </c>
      <c r="I17" s="29">
        <f t="shared" si="3"/>
        <v>51424</v>
      </c>
      <c r="J17" s="43">
        <f t="shared" si="4"/>
        <v>2.529577629122589</v>
      </c>
    </row>
    <row r="18" spans="1:10" s="23" customFormat="1" ht="12.75">
      <c r="A18" s="20" t="s">
        <v>32</v>
      </c>
      <c r="B18" s="40">
        <v>0</v>
      </c>
      <c r="C18" s="54">
        <v>0</v>
      </c>
      <c r="D18" s="43" t="e">
        <f>B18/C18-1</f>
        <v>#DIV/0!</v>
      </c>
      <c r="E18" s="40">
        <v>271980.42471000005</v>
      </c>
      <c r="F18" s="54">
        <v>195054.97936000003</v>
      </c>
      <c r="G18" s="43">
        <f>E18/F18-1</f>
        <v>0.3943782701800389</v>
      </c>
      <c r="H18" s="39">
        <f>B18+E18</f>
        <v>271980.42471000005</v>
      </c>
      <c r="I18" s="29">
        <f>C18+F18</f>
        <v>195054.97936000003</v>
      </c>
      <c r="J18" s="43">
        <f>H18/I18-1</f>
        <v>0.3943782701800389</v>
      </c>
    </row>
    <row r="19" spans="1:10" s="23" customFormat="1" ht="12.75">
      <c r="A19" s="20" t="s">
        <v>16</v>
      </c>
      <c r="B19" s="24"/>
      <c r="C19" s="50"/>
      <c r="D19" s="43" t="e">
        <f t="shared" si="0"/>
        <v>#DIV/0!</v>
      </c>
      <c r="E19" s="24"/>
      <c r="F19" s="50"/>
      <c r="G19" s="43" t="e">
        <f t="shared" si="1"/>
        <v>#DIV/0!</v>
      </c>
      <c r="H19" s="39">
        <f t="shared" si="2"/>
        <v>0</v>
      </c>
      <c r="I19" s="29">
        <f t="shared" si="3"/>
        <v>0</v>
      </c>
      <c r="J19" s="43" t="e">
        <f t="shared" si="4"/>
        <v>#DIV/0!</v>
      </c>
    </row>
    <row r="20" spans="1:10" s="23" customFormat="1" ht="12.75">
      <c r="A20" s="20" t="s">
        <v>29</v>
      </c>
      <c r="B20" s="24">
        <v>122895</v>
      </c>
      <c r="C20" s="50">
        <v>162133</v>
      </c>
      <c r="D20" s="43">
        <f t="shared" si="0"/>
        <v>-0.24201118834537083</v>
      </c>
      <c r="E20" s="24">
        <v>173083</v>
      </c>
      <c r="F20" s="50">
        <v>488166</v>
      </c>
      <c r="G20" s="43">
        <f t="shared" si="1"/>
        <v>-0.6454423290438089</v>
      </c>
      <c r="H20" s="39">
        <f t="shared" si="2"/>
        <v>295978</v>
      </c>
      <c r="I20" s="29">
        <f t="shared" si="3"/>
        <v>650299</v>
      </c>
      <c r="J20" s="43">
        <f t="shared" si="4"/>
        <v>-0.5448585958151557</v>
      </c>
    </row>
    <row r="21" spans="1:10" s="23" customFormat="1" ht="12.75">
      <c r="A21" s="20" t="s">
        <v>33</v>
      </c>
      <c r="B21" s="24">
        <v>544255.92216</v>
      </c>
      <c r="C21" s="50">
        <v>543421.38801</v>
      </c>
      <c r="D21" s="43">
        <f t="shared" si="0"/>
        <v>0.0015357035413272602</v>
      </c>
      <c r="E21" s="24">
        <v>411033.60074</v>
      </c>
      <c r="F21" s="50">
        <v>486704.01818</v>
      </c>
      <c r="G21" s="43">
        <f t="shared" si="1"/>
        <v>-0.1554752264486431</v>
      </c>
      <c r="H21" s="39">
        <f t="shared" si="2"/>
        <v>955289.5229</v>
      </c>
      <c r="I21" s="29">
        <f t="shared" si="3"/>
        <v>1030125.40619</v>
      </c>
      <c r="J21" s="43">
        <f t="shared" si="4"/>
        <v>-0.07264735229352948</v>
      </c>
    </row>
    <row r="22" spans="1:10" s="23" customFormat="1" ht="12.75">
      <c r="A22" s="20" t="s">
        <v>34</v>
      </c>
      <c r="B22" s="24">
        <v>14524.3492381681</v>
      </c>
      <c r="C22" s="50">
        <v>13993.6386437373</v>
      </c>
      <c r="D22" s="43">
        <f>B22/C22-1</f>
        <v>0.03792513212196691</v>
      </c>
      <c r="E22" s="24">
        <v>630223.199702123</v>
      </c>
      <c r="F22" s="50">
        <v>607195.240001245</v>
      </c>
      <c r="G22" s="43">
        <f>E22/F22-1</f>
        <v>0.03792513212196891</v>
      </c>
      <c r="H22" s="39">
        <f>B22+E22</f>
        <v>644747.548940291</v>
      </c>
      <c r="I22" s="29">
        <f>C22+F22</f>
        <v>621188.8786449824</v>
      </c>
      <c r="J22" s="43">
        <f>H22/I22-1</f>
        <v>0.03792513212196891</v>
      </c>
    </row>
    <row r="23" spans="1:10" s="23" customFormat="1" ht="12.75">
      <c r="A23" s="20" t="s">
        <v>30</v>
      </c>
      <c r="B23" s="24">
        <v>57717</v>
      </c>
      <c r="C23" s="50">
        <v>50074</v>
      </c>
      <c r="D23" s="43">
        <f t="shared" si="0"/>
        <v>0.1526341015297359</v>
      </c>
      <c r="E23" s="24">
        <v>4829</v>
      </c>
      <c r="F23" s="50">
        <v>7583</v>
      </c>
      <c r="G23" s="43">
        <f t="shared" si="1"/>
        <v>-0.3631807991560069</v>
      </c>
      <c r="H23" s="39">
        <f>B23+E23</f>
        <v>62546</v>
      </c>
      <c r="I23" s="29">
        <f>C23+F23</f>
        <v>57657</v>
      </c>
      <c r="J23" s="43">
        <f t="shared" si="4"/>
        <v>0.08479456093796078</v>
      </c>
    </row>
    <row r="24" spans="1:10" s="23" customFormat="1" ht="12.75">
      <c r="A24" s="20" t="s">
        <v>18</v>
      </c>
      <c r="B24" s="24">
        <v>0.30364</v>
      </c>
      <c r="C24" s="50">
        <v>0</v>
      </c>
      <c r="D24" s="43" t="e">
        <f t="shared" si="0"/>
        <v>#DIV/0!</v>
      </c>
      <c r="E24" s="24">
        <v>1034342.01488</v>
      </c>
      <c r="F24" s="50">
        <v>1104395.12905</v>
      </c>
      <c r="G24" s="43">
        <f t="shared" si="1"/>
        <v>-0.06343120530625634</v>
      </c>
      <c r="H24" s="39">
        <f t="shared" si="2"/>
        <v>1034342.3185200001</v>
      </c>
      <c r="I24" s="29">
        <f t="shared" si="3"/>
        <v>1104395.12905</v>
      </c>
      <c r="J24" s="43">
        <f t="shared" si="4"/>
        <v>-0.06343093036842651</v>
      </c>
    </row>
    <row r="25" spans="1:10" s="23" customFormat="1" ht="13.5" customHeight="1">
      <c r="A25" s="20" t="s">
        <v>15</v>
      </c>
      <c r="B25" s="24">
        <v>923361.393</v>
      </c>
      <c r="C25" s="50">
        <v>1256620.599</v>
      </c>
      <c r="D25" s="43">
        <f t="shared" si="0"/>
        <v>-0.2652027240880841</v>
      </c>
      <c r="E25" s="24">
        <v>729260.714</v>
      </c>
      <c r="F25" s="50">
        <v>678856.614</v>
      </c>
      <c r="G25" s="43">
        <f t="shared" si="1"/>
        <v>0.07424852164731233</v>
      </c>
      <c r="H25" s="39">
        <f t="shared" si="2"/>
        <v>1652622.107</v>
      </c>
      <c r="I25" s="29">
        <f t="shared" si="3"/>
        <v>1935477.213</v>
      </c>
      <c r="J25" s="43">
        <f t="shared" si="4"/>
        <v>-0.14614230748889723</v>
      </c>
    </row>
    <row r="26" spans="1:10" s="23" customFormat="1" ht="12.75">
      <c r="A26" s="20" t="s">
        <v>27</v>
      </c>
      <c r="B26" s="24">
        <v>552362</v>
      </c>
      <c r="C26" s="50">
        <v>723301</v>
      </c>
      <c r="D26" s="43">
        <f t="shared" si="0"/>
        <v>-0.23633176229536523</v>
      </c>
      <c r="E26" s="24">
        <v>647948</v>
      </c>
      <c r="F26" s="50">
        <v>441479</v>
      </c>
      <c r="G26" s="43">
        <f t="shared" si="1"/>
        <v>0.46767569918387975</v>
      </c>
      <c r="H26" s="39">
        <f t="shared" si="2"/>
        <v>1200310</v>
      </c>
      <c r="I26" s="29">
        <f t="shared" si="3"/>
        <v>1164780</v>
      </c>
      <c r="J26" s="43">
        <f t="shared" si="4"/>
        <v>0.030503614416456326</v>
      </c>
    </row>
    <row r="27" spans="1:10" s="23" customFormat="1" ht="13.5" thickBot="1">
      <c r="A27" s="20" t="s">
        <v>26</v>
      </c>
      <c r="B27" s="41">
        <v>2360656.13156</v>
      </c>
      <c r="C27" s="55">
        <v>1940008.1268</v>
      </c>
      <c r="D27" s="43">
        <f t="shared" si="0"/>
        <v>0.21682796012501737</v>
      </c>
      <c r="E27" s="41">
        <v>90890.23117</v>
      </c>
      <c r="F27" s="55">
        <v>89131.16452</v>
      </c>
      <c r="G27" s="43">
        <f t="shared" si="1"/>
        <v>0.019735708149592135</v>
      </c>
      <c r="H27" s="39">
        <f t="shared" si="2"/>
        <v>2451546.36273</v>
      </c>
      <c r="I27" s="29">
        <f t="shared" si="3"/>
        <v>2029139.29132</v>
      </c>
      <c r="J27" s="43">
        <f t="shared" si="4"/>
        <v>0.20817056434564174</v>
      </c>
    </row>
    <row r="28" spans="1:10" ht="23.25" customHeight="1" thickBot="1">
      <c r="A28" s="22" t="s">
        <v>0</v>
      </c>
      <c r="B28" s="17">
        <f>SUM(B15:B27)</f>
        <v>4785855.099598168</v>
      </c>
      <c r="C28" s="38">
        <f>SUM(C15:C27)</f>
        <v>4875704.342453737</v>
      </c>
      <c r="D28" s="44">
        <f>B28/(C28)-1</f>
        <v>-0.018427951439391688</v>
      </c>
      <c r="E28" s="17">
        <f>SUM(E15:E27)</f>
        <v>4204247.185202123</v>
      </c>
      <c r="F28" s="38">
        <f>SUM(F15:F27)</f>
        <v>4183707.0251112455</v>
      </c>
      <c r="G28" s="44">
        <f>E28/(F28)-1</f>
        <v>0.004909559863439883</v>
      </c>
      <c r="H28" s="17">
        <f>SUM(H15:H27)</f>
        <v>8990102.284800291</v>
      </c>
      <c r="I28" s="46">
        <f t="shared" si="3"/>
        <v>9059411.367564982</v>
      </c>
      <c r="J28" s="44">
        <f>H28/(I28)-1</f>
        <v>-0.007650506192139028</v>
      </c>
    </row>
    <row r="29" spans="7:10" s="2" customFormat="1" ht="13.5" customHeight="1"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I5">
      <selection activeCell="P28" sqref="P28"/>
    </sheetView>
  </sheetViews>
  <sheetFormatPr defaultColWidth="9.140625" defaultRowHeight="12.75"/>
  <cols>
    <col min="1" max="1" width="34.140625" style="2" bestFit="1" customWidth="1"/>
    <col min="2" max="3" width="11.7109375" style="0" customWidth="1"/>
    <col min="4" max="4" width="8.00390625" style="0" bestFit="1" customWidth="1"/>
    <col min="5" max="6" width="11.7109375" style="0" customWidth="1"/>
    <col min="7" max="7" width="8.00390625" style="0" bestFit="1" customWidth="1"/>
    <col min="8" max="9" width="11.7109375" style="0" customWidth="1"/>
    <col min="10" max="10" width="8.0039062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67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0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5" t="s">
        <v>25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1" customFormat="1" ht="23.25" customHeight="1" thickBot="1">
      <c r="A11" s="16"/>
      <c r="B11" s="87" t="s">
        <v>13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1" customFormat="1" ht="21" customHeight="1" thickBot="1">
      <c r="A12" s="9" t="s">
        <v>6</v>
      </c>
      <c r="B12" s="76" t="s">
        <v>12</v>
      </c>
      <c r="C12" s="76"/>
      <c r="D12" s="76"/>
      <c r="E12" s="76"/>
      <c r="F12" s="76"/>
      <c r="G12" s="84"/>
      <c r="H12" s="84"/>
      <c r="I12" s="84"/>
      <c r="J12" s="84"/>
      <c r="K12" s="76" t="s">
        <v>7</v>
      </c>
      <c r="L12" s="76"/>
      <c r="M12" s="76"/>
      <c r="N12" s="85" t="s">
        <v>14</v>
      </c>
      <c r="O12" s="85"/>
      <c r="P12" s="85"/>
    </row>
    <row r="13" spans="1:16" s="1" customFormat="1" ht="21.75" customHeight="1" thickBot="1">
      <c r="A13" s="9"/>
      <c r="B13" s="76" t="s">
        <v>4</v>
      </c>
      <c r="C13" s="76"/>
      <c r="D13" s="76"/>
      <c r="E13" s="76" t="s">
        <v>5</v>
      </c>
      <c r="F13" s="76"/>
      <c r="G13" s="76"/>
      <c r="H13" s="76" t="s">
        <v>1</v>
      </c>
      <c r="I13" s="76"/>
      <c r="J13" s="76"/>
      <c r="K13" s="76"/>
      <c r="L13" s="76"/>
      <c r="M13" s="76"/>
      <c r="N13" s="85"/>
      <c r="O13" s="85"/>
      <c r="P13" s="85"/>
    </row>
    <row r="14" spans="1:16" s="1" customFormat="1" ht="21.75" customHeight="1" thickBot="1">
      <c r="A14" s="21"/>
      <c r="B14" s="36">
        <v>2023</v>
      </c>
      <c r="C14" s="36">
        <v>2022</v>
      </c>
      <c r="D14" s="36" t="s">
        <v>20</v>
      </c>
      <c r="E14" s="36">
        <v>2023</v>
      </c>
      <c r="F14" s="36">
        <v>2022</v>
      </c>
      <c r="G14" s="36" t="s">
        <v>20</v>
      </c>
      <c r="H14" s="36">
        <v>2023</v>
      </c>
      <c r="I14" s="36">
        <v>2022</v>
      </c>
      <c r="J14" s="36" t="s">
        <v>20</v>
      </c>
      <c r="K14" s="36">
        <v>2023</v>
      </c>
      <c r="L14" s="36">
        <v>2022</v>
      </c>
      <c r="M14" s="36" t="s">
        <v>20</v>
      </c>
      <c r="N14" s="36">
        <v>2023</v>
      </c>
      <c r="O14" s="36">
        <v>2022</v>
      </c>
      <c r="P14" s="36" t="s">
        <v>20</v>
      </c>
    </row>
    <row r="15" spans="1:16" s="23" customFormat="1" ht="12.75">
      <c r="A15" s="20" t="s">
        <v>31</v>
      </c>
      <c r="B15" s="24">
        <v>0</v>
      </c>
      <c r="C15" s="50">
        <v>0</v>
      </c>
      <c r="D15" s="37" t="e">
        <f>B15/C15-1</f>
        <v>#DIV/0!</v>
      </c>
      <c r="E15" s="24">
        <v>0</v>
      </c>
      <c r="F15" s="50">
        <v>0</v>
      </c>
      <c r="G15" s="37" t="e">
        <f>E15/F15-1</f>
        <v>#DIV/0!</v>
      </c>
      <c r="H15" s="24">
        <f>B15+E15</f>
        <v>0</v>
      </c>
      <c r="I15" s="28">
        <f>C15+F15</f>
        <v>0</v>
      </c>
      <c r="J15" s="37" t="e">
        <f>H15/I15-1</f>
        <v>#DIV/0!</v>
      </c>
      <c r="K15" s="27">
        <v>415656</v>
      </c>
      <c r="L15" s="56">
        <v>253051.09</v>
      </c>
      <c r="M15" s="37">
        <f>K15/L15-1</f>
        <v>0.6425773941538842</v>
      </c>
      <c r="N15" s="26">
        <f>K15+H15+'Ind Produção - 1'!H15</f>
        <v>654891</v>
      </c>
      <c r="O15" s="30">
        <f>L15+I15+'Ind Produção - 1'!I15</f>
        <v>472921.56</v>
      </c>
      <c r="P15" s="37">
        <f>N15/O15-1</f>
        <v>0.384777213371283</v>
      </c>
    </row>
    <row r="16" spans="1:16" s="23" customFormat="1" ht="12.75">
      <c r="A16" s="20" t="s">
        <v>28</v>
      </c>
      <c r="B16" s="24"/>
      <c r="C16" s="50"/>
      <c r="D16" s="37" t="e">
        <f aca="true" t="shared" si="0" ref="D16:D27">B16/C16-1</f>
        <v>#DIV/0!</v>
      </c>
      <c r="E16" s="24"/>
      <c r="F16" s="50"/>
      <c r="G16" s="37" t="e">
        <f aca="true" t="shared" si="1" ref="G16:G27">E16/F16-1</f>
        <v>#DIV/0!</v>
      </c>
      <c r="H16" s="24">
        <f aca="true" t="shared" si="2" ref="H16:H27">B16+E16</f>
        <v>0</v>
      </c>
      <c r="I16" s="28">
        <f aca="true" t="shared" si="3" ref="I16:I26">C16+F16</f>
        <v>0</v>
      </c>
      <c r="J16" s="37" t="e">
        <f aca="true" t="shared" si="4" ref="J16:J27">H16/I16-1</f>
        <v>#DIV/0!</v>
      </c>
      <c r="K16" s="27"/>
      <c r="L16" s="56"/>
      <c r="M16" s="37" t="e">
        <f aca="true" t="shared" si="5" ref="M16:M27">K16/L16-1</f>
        <v>#DIV/0!</v>
      </c>
      <c r="N16" s="26">
        <f>K16+H16+'Ind Produção - 1'!H16</f>
        <v>0</v>
      </c>
      <c r="O16" s="30">
        <f>L16+I16+'Ind Produção - 1'!I16</f>
        <v>0</v>
      </c>
      <c r="P16" s="37" t="e">
        <f aca="true" t="shared" si="6" ref="P16:P27">N16/O16-1</f>
        <v>#DIV/0!</v>
      </c>
    </row>
    <row r="17" spans="1:16" s="23" customFormat="1" ht="12.75">
      <c r="A17" s="20" t="s">
        <v>17</v>
      </c>
      <c r="B17" s="24">
        <v>43042</v>
      </c>
      <c r="C17" s="50">
        <v>26643</v>
      </c>
      <c r="D17" s="37">
        <f t="shared" si="0"/>
        <v>0.615508764028075</v>
      </c>
      <c r="E17" s="24">
        <v>25740</v>
      </c>
      <c r="F17" s="50">
        <v>33185</v>
      </c>
      <c r="G17" s="37">
        <f t="shared" si="1"/>
        <v>-0.22434835015820398</v>
      </c>
      <c r="H17" s="24">
        <f t="shared" si="2"/>
        <v>68782</v>
      </c>
      <c r="I17" s="28">
        <f t="shared" si="3"/>
        <v>59828</v>
      </c>
      <c r="J17" s="37">
        <f t="shared" si="4"/>
        <v>0.14966236544761657</v>
      </c>
      <c r="K17" s="27">
        <v>289373</v>
      </c>
      <c r="L17" s="56">
        <v>288071</v>
      </c>
      <c r="M17" s="37">
        <f t="shared" si="5"/>
        <v>0.004519719097028085</v>
      </c>
      <c r="N17" s="26">
        <f>K17+H17+'Ind Produção - 1'!H17</f>
        <v>539660</v>
      </c>
      <c r="O17" s="30">
        <f>L17+I17+'Ind Produção - 1'!I17</f>
        <v>399323</v>
      </c>
      <c r="P17" s="37">
        <f t="shared" si="6"/>
        <v>0.35143730764318604</v>
      </c>
    </row>
    <row r="18" spans="1:16" s="23" customFormat="1" ht="12.75">
      <c r="A18" s="20" t="s">
        <v>32</v>
      </c>
      <c r="B18" s="25">
        <v>0</v>
      </c>
      <c r="C18" s="51">
        <v>0</v>
      </c>
      <c r="D18" s="37" t="e">
        <f>B18/C18-1</f>
        <v>#DIV/0!</v>
      </c>
      <c r="E18" s="25">
        <v>0</v>
      </c>
      <c r="F18" s="51">
        <v>0</v>
      </c>
      <c r="G18" s="37" t="e">
        <f>E18/F18-1</f>
        <v>#DIV/0!</v>
      </c>
      <c r="H18" s="24">
        <f>B18+E18</f>
        <v>0</v>
      </c>
      <c r="I18" s="28">
        <f>C18+F18</f>
        <v>0</v>
      </c>
      <c r="J18" s="37" t="e">
        <f>H18/I18-1</f>
        <v>#DIV/0!</v>
      </c>
      <c r="K18" s="27">
        <v>0</v>
      </c>
      <c r="L18" s="56">
        <v>0</v>
      </c>
      <c r="M18" s="37" t="e">
        <f>K18/L18-1</f>
        <v>#DIV/0!</v>
      </c>
      <c r="N18" s="26">
        <f>K18+H18+'Ind Produção - 1'!H18</f>
        <v>271980.42471000005</v>
      </c>
      <c r="O18" s="30">
        <f>L18+I18+'Ind Produção - 1'!I18</f>
        <v>195054.97936000003</v>
      </c>
      <c r="P18" s="37">
        <f>N18/O18-1</f>
        <v>0.3943782701800389</v>
      </c>
    </row>
    <row r="19" spans="1:16" s="23" customFormat="1" ht="12.75">
      <c r="A19" s="20" t="s">
        <v>16</v>
      </c>
      <c r="B19" s="24"/>
      <c r="C19" s="50"/>
      <c r="D19" s="37" t="e">
        <f t="shared" si="0"/>
        <v>#DIV/0!</v>
      </c>
      <c r="E19" s="24"/>
      <c r="F19" s="50"/>
      <c r="G19" s="37" t="e">
        <f t="shared" si="1"/>
        <v>#DIV/0!</v>
      </c>
      <c r="H19" s="24">
        <f t="shared" si="2"/>
        <v>0</v>
      </c>
      <c r="I19" s="28">
        <f t="shared" si="3"/>
        <v>0</v>
      </c>
      <c r="J19" s="37" t="e">
        <f t="shared" si="4"/>
        <v>#DIV/0!</v>
      </c>
      <c r="K19" s="27"/>
      <c r="L19" s="56"/>
      <c r="M19" s="37" t="e">
        <f t="shared" si="5"/>
        <v>#DIV/0!</v>
      </c>
      <c r="N19" s="26">
        <f>K19+H19+'Ind Produção - 1'!H19</f>
        <v>0</v>
      </c>
      <c r="O19" s="30">
        <f>L19+I19+'Ind Produção - 1'!I19</f>
        <v>0</v>
      </c>
      <c r="P19" s="37" t="e">
        <f t="shared" si="6"/>
        <v>#DIV/0!</v>
      </c>
    </row>
    <row r="20" spans="1:16" s="23" customFormat="1" ht="12.75">
      <c r="A20" s="20" t="s">
        <v>29</v>
      </c>
      <c r="B20" s="24">
        <v>64</v>
      </c>
      <c r="C20" s="50">
        <v>241</v>
      </c>
      <c r="D20" s="37">
        <f t="shared" si="0"/>
        <v>-0.7344398340248963</v>
      </c>
      <c r="E20" s="24">
        <v>59712</v>
      </c>
      <c r="F20" s="50">
        <v>37455</v>
      </c>
      <c r="G20" s="37">
        <f t="shared" si="1"/>
        <v>0.5942330796956348</v>
      </c>
      <c r="H20" s="24">
        <f t="shared" si="2"/>
        <v>59776</v>
      </c>
      <c r="I20" s="28">
        <f t="shared" si="3"/>
        <v>37696</v>
      </c>
      <c r="J20" s="37">
        <f t="shared" si="4"/>
        <v>0.5857385398981325</v>
      </c>
      <c r="K20" s="27">
        <v>1350695</v>
      </c>
      <c r="L20" s="56">
        <v>1212680</v>
      </c>
      <c r="M20" s="37">
        <f t="shared" si="5"/>
        <v>0.11380990863212048</v>
      </c>
      <c r="N20" s="26">
        <f>K20+H20+'Ind Produção - 1'!H20</f>
        <v>1706449</v>
      </c>
      <c r="O20" s="30">
        <f>L20+I20+'Ind Produção - 1'!I20</f>
        <v>1900675</v>
      </c>
      <c r="P20" s="37">
        <f t="shared" si="6"/>
        <v>-0.102187906927802</v>
      </c>
    </row>
    <row r="21" spans="1:16" s="23" customFormat="1" ht="13.5" customHeight="1">
      <c r="A21" s="20" t="s">
        <v>33</v>
      </c>
      <c r="B21" s="25">
        <v>218207.80237</v>
      </c>
      <c r="C21" s="51">
        <v>104687.76977</v>
      </c>
      <c r="D21" s="37">
        <f t="shared" si="0"/>
        <v>1.0843676663415844</v>
      </c>
      <c r="E21" s="25">
        <v>207452.81558</v>
      </c>
      <c r="F21" s="51">
        <v>254813.55203</v>
      </c>
      <c r="G21" s="37">
        <f t="shared" si="1"/>
        <v>-0.18586427634125235</v>
      </c>
      <c r="H21" s="24">
        <f t="shared" si="2"/>
        <v>425660.61795</v>
      </c>
      <c r="I21" s="28">
        <f t="shared" si="3"/>
        <v>359501.3218</v>
      </c>
      <c r="J21" s="37">
        <f t="shared" si="4"/>
        <v>0.1840307451965535</v>
      </c>
      <c r="K21" s="27">
        <v>2431631.89085</v>
      </c>
      <c r="L21" s="56">
        <v>1774781.52786</v>
      </c>
      <c r="M21" s="37">
        <f t="shared" si="5"/>
        <v>0.3701020957672567</v>
      </c>
      <c r="N21" s="26">
        <f>K21+H21+'Ind Produção - 1'!H21</f>
        <v>3812582.0317</v>
      </c>
      <c r="O21" s="30">
        <f>L21+I21+'Ind Produção - 1'!I21</f>
        <v>3164408.25585</v>
      </c>
      <c r="P21" s="37">
        <f t="shared" si="6"/>
        <v>0.2048325384854277</v>
      </c>
    </row>
    <row r="22" spans="1:16" s="23" customFormat="1" ht="12.75">
      <c r="A22" s="20" t="s">
        <v>34</v>
      </c>
      <c r="B22" s="25">
        <v>0</v>
      </c>
      <c r="C22" s="51">
        <v>0</v>
      </c>
      <c r="D22" s="37" t="e">
        <f>B22/C22-1</f>
        <v>#DIV/0!</v>
      </c>
      <c r="E22" s="25">
        <v>892162.325618051</v>
      </c>
      <c r="F22" s="51">
        <v>859563.274852094</v>
      </c>
      <c r="G22" s="37">
        <f>E22/F22-1</f>
        <v>0.0379251321219678</v>
      </c>
      <c r="H22" s="24">
        <f>B22+E22</f>
        <v>892162.325618051</v>
      </c>
      <c r="I22" s="28">
        <f>C22+F22</f>
        <v>859563.274852094</v>
      </c>
      <c r="J22" s="37">
        <f>H22/I22-1</f>
        <v>0.0379251321219678</v>
      </c>
      <c r="K22" s="27">
        <v>132555.555116155</v>
      </c>
      <c r="L22" s="56">
        <v>127712.058426752</v>
      </c>
      <c r="M22" s="37">
        <f>K22/L22-1</f>
        <v>0.037925132121967575</v>
      </c>
      <c r="N22" s="26">
        <f>K22+H22+'Ind Produção - 1'!H22</f>
        <v>1669465.4296744969</v>
      </c>
      <c r="O22" s="30">
        <f>L22+I22+'Ind Produção - 1'!I22</f>
        <v>1608464.2119238283</v>
      </c>
      <c r="P22" s="37">
        <f>N22/O22-1</f>
        <v>0.03792513212196802</v>
      </c>
    </row>
    <row r="23" spans="1:16" s="23" customFormat="1" ht="12.75">
      <c r="A23" s="20" t="s">
        <v>30</v>
      </c>
      <c r="B23" s="25">
        <v>0</v>
      </c>
      <c r="C23" s="51">
        <v>0</v>
      </c>
      <c r="D23" s="37" t="e">
        <f t="shared" si="0"/>
        <v>#DIV/0!</v>
      </c>
      <c r="E23" s="25">
        <v>0</v>
      </c>
      <c r="F23" s="51">
        <v>971</v>
      </c>
      <c r="G23" s="37">
        <f t="shared" si="1"/>
        <v>-1</v>
      </c>
      <c r="H23" s="24">
        <f>B23+E23</f>
        <v>0</v>
      </c>
      <c r="I23" s="28">
        <f>C23+F23</f>
        <v>971</v>
      </c>
      <c r="J23" s="37">
        <f t="shared" si="4"/>
        <v>-1</v>
      </c>
      <c r="K23" s="27">
        <v>154583</v>
      </c>
      <c r="L23" s="56">
        <v>161241</v>
      </c>
      <c r="M23" s="37">
        <f t="shared" si="5"/>
        <v>-0.041292227163066464</v>
      </c>
      <c r="N23" s="26">
        <f>K23+H23+'Ind Produção - 1'!H23</f>
        <v>217129</v>
      </c>
      <c r="O23" s="30">
        <f>L23+I23+'Ind Produção - 1'!I23</f>
        <v>219869</v>
      </c>
      <c r="P23" s="37">
        <f t="shared" si="6"/>
        <v>-0.012461965988838863</v>
      </c>
    </row>
    <row r="24" spans="1:16" s="23" customFormat="1" ht="12.75">
      <c r="A24" s="20" t="s">
        <v>18</v>
      </c>
      <c r="B24" s="25">
        <v>0</v>
      </c>
      <c r="C24" s="51">
        <v>0</v>
      </c>
      <c r="D24" s="37" t="e">
        <f t="shared" si="0"/>
        <v>#DIV/0!</v>
      </c>
      <c r="E24" s="25">
        <v>0</v>
      </c>
      <c r="F24" s="51">
        <v>0</v>
      </c>
      <c r="G24" s="37" t="e">
        <f t="shared" si="1"/>
        <v>#DIV/0!</v>
      </c>
      <c r="H24" s="24">
        <f t="shared" si="2"/>
        <v>0</v>
      </c>
      <c r="I24" s="28">
        <f t="shared" si="3"/>
        <v>0</v>
      </c>
      <c r="J24" s="37" t="e">
        <f t="shared" si="4"/>
        <v>#DIV/0!</v>
      </c>
      <c r="K24" s="27">
        <v>20652.28717</v>
      </c>
      <c r="L24" s="56">
        <v>20982.05641</v>
      </c>
      <c r="M24" s="37">
        <f t="shared" si="5"/>
        <v>-0.015716726404511716</v>
      </c>
      <c r="N24" s="26">
        <f>K24+H24+'Ind Produção - 1'!H24</f>
        <v>1054994.60569</v>
      </c>
      <c r="O24" s="30">
        <f>L24+I24+'Ind Produção - 1'!I24</f>
        <v>1125377.18546</v>
      </c>
      <c r="P24" s="37">
        <f t="shared" si="6"/>
        <v>-0.0625413245259907</v>
      </c>
    </row>
    <row r="25" spans="1:16" s="23" customFormat="1" ht="13.5" customHeight="1">
      <c r="A25" s="20" t="s">
        <v>15</v>
      </c>
      <c r="B25" s="25">
        <v>1107.082</v>
      </c>
      <c r="C25" s="51">
        <v>1539.549</v>
      </c>
      <c r="D25" s="37">
        <f t="shared" si="0"/>
        <v>-0.28090499230618826</v>
      </c>
      <c r="E25" s="25">
        <v>120798.436</v>
      </c>
      <c r="F25" s="51">
        <v>129373.384</v>
      </c>
      <c r="G25" s="37">
        <f t="shared" si="1"/>
        <v>-0.06628061920371509</v>
      </c>
      <c r="H25" s="24">
        <f t="shared" si="2"/>
        <v>121905.518</v>
      </c>
      <c r="I25" s="28">
        <f t="shared" si="3"/>
        <v>130912.933</v>
      </c>
      <c r="J25" s="37">
        <f t="shared" si="4"/>
        <v>-0.06880462299320733</v>
      </c>
      <c r="K25" s="27">
        <v>3972411.20592</v>
      </c>
      <c r="L25" s="56">
        <v>3836454.38672003</v>
      </c>
      <c r="M25" s="37">
        <f t="shared" si="5"/>
        <v>0.03543814300792625</v>
      </c>
      <c r="N25" s="26">
        <f>K25+H25+'Ind Produção - 1'!H25</f>
        <v>5746938.830920001</v>
      </c>
      <c r="O25" s="30">
        <f>L25+I25+'Ind Produção - 1'!I25</f>
        <v>5902844.53272003</v>
      </c>
      <c r="P25" s="37">
        <f t="shared" si="6"/>
        <v>-0.026411961374864235</v>
      </c>
    </row>
    <row r="26" spans="1:16" s="23" customFormat="1" ht="12.75">
      <c r="A26" s="20" t="s">
        <v>27</v>
      </c>
      <c r="B26" s="25">
        <v>57545</v>
      </c>
      <c r="C26" s="51">
        <v>22979</v>
      </c>
      <c r="D26" s="37">
        <f t="shared" si="0"/>
        <v>1.5042430044823534</v>
      </c>
      <c r="E26" s="25">
        <v>275228</v>
      </c>
      <c r="F26" s="51">
        <v>223589</v>
      </c>
      <c r="G26" s="37">
        <f t="shared" si="1"/>
        <v>0.2309550112035923</v>
      </c>
      <c r="H26" s="24">
        <f t="shared" si="2"/>
        <v>332773</v>
      </c>
      <c r="I26" s="28">
        <f t="shared" si="3"/>
        <v>246568</v>
      </c>
      <c r="J26" s="37">
        <f t="shared" si="4"/>
        <v>0.349619577560754</v>
      </c>
      <c r="K26" s="27">
        <v>570457</v>
      </c>
      <c r="L26" s="56">
        <v>524741</v>
      </c>
      <c r="M26" s="37">
        <f t="shared" si="5"/>
        <v>0.08712107496841304</v>
      </c>
      <c r="N26" s="26">
        <f>K26+H26+'Ind Produção - 1'!H26</f>
        <v>2103540</v>
      </c>
      <c r="O26" s="30">
        <f>L26+I26+'Ind Produção - 1'!I26</f>
        <v>1936089</v>
      </c>
      <c r="P26" s="37">
        <f t="shared" si="6"/>
        <v>0.08648930911750452</v>
      </c>
    </row>
    <row r="27" spans="1:16" s="23" customFormat="1" ht="13.5" thickBot="1">
      <c r="A27" s="20" t="s">
        <v>26</v>
      </c>
      <c r="B27" s="42">
        <v>610.55</v>
      </c>
      <c r="C27" s="53">
        <v>0</v>
      </c>
      <c r="D27" s="37" t="e">
        <f t="shared" si="0"/>
        <v>#DIV/0!</v>
      </c>
      <c r="E27" s="42">
        <v>870703.91576</v>
      </c>
      <c r="F27" s="53">
        <v>720414.01925</v>
      </c>
      <c r="G27" s="37">
        <f t="shared" si="1"/>
        <v>0.2086160075930532</v>
      </c>
      <c r="H27" s="24">
        <f t="shared" si="2"/>
        <v>871314.46576</v>
      </c>
      <c r="I27" s="28">
        <f>C27+F27</f>
        <v>720414.01925</v>
      </c>
      <c r="J27" s="37">
        <f t="shared" si="4"/>
        <v>0.209463506369709</v>
      </c>
      <c r="K27" s="47">
        <v>2105932.64683</v>
      </c>
      <c r="L27" s="57">
        <v>2047426.97764</v>
      </c>
      <c r="M27" s="37">
        <f t="shared" si="5"/>
        <v>0.028575216517581215</v>
      </c>
      <c r="N27" s="26">
        <f>K27+H27+'Ind Produção - 1'!H27</f>
        <v>5428793.47532</v>
      </c>
      <c r="O27" s="30">
        <f>L27+I27+'Ind Produção - 1'!I27</f>
        <v>4796980.28821</v>
      </c>
      <c r="P27" s="37">
        <f t="shared" si="6"/>
        <v>0.13171060732996298</v>
      </c>
    </row>
    <row r="28" spans="1:16" ht="23.25" customHeight="1" thickBot="1">
      <c r="A28" s="22" t="s">
        <v>0</v>
      </c>
      <c r="B28" s="17">
        <f>SUM(B15:B27)</f>
        <v>320576.43437</v>
      </c>
      <c r="C28" s="38">
        <f>SUM(C15:C27)</f>
        <v>156090.31877</v>
      </c>
      <c r="D28" s="44">
        <f>B28/(C28)-1</f>
        <v>1.0537880689600692</v>
      </c>
      <c r="E28" s="17">
        <f>SUM(E15:E27)</f>
        <v>2451797.492958051</v>
      </c>
      <c r="F28" s="38">
        <f>SUM(F15:F27)</f>
        <v>2259364.230132094</v>
      </c>
      <c r="G28" s="44">
        <f>E28/(F28)-1</f>
        <v>0.08517142134922895</v>
      </c>
      <c r="H28" s="48">
        <f>B28+E28</f>
        <v>2772373.927328051</v>
      </c>
      <c r="I28" s="38">
        <f>C28+F28</f>
        <v>2415454.5489020944</v>
      </c>
      <c r="J28" s="44">
        <f>H28/(I28)-1</f>
        <v>0.14776489112088176</v>
      </c>
      <c r="K28" s="17">
        <f>SUM(K15:K27)</f>
        <v>11443947.585886156</v>
      </c>
      <c r="L28" s="38">
        <f>SUM(L15:L27)</f>
        <v>10247141.097056782</v>
      </c>
      <c r="M28" s="44">
        <f>K28/(L28)-1</f>
        <v>0.1167941845919469</v>
      </c>
      <c r="N28" s="17">
        <f>SUM(N15:N27)</f>
        <v>23206423.7980145</v>
      </c>
      <c r="O28" s="46">
        <f>L28+I28+'Ind Produção - 1'!I28</f>
        <v>21722007.013523858</v>
      </c>
      <c r="P28" s="44">
        <f>N28/(O28)-1</f>
        <v>0.06833699959522432</v>
      </c>
    </row>
    <row r="29" spans="2:16" s="2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2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2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B11:P11"/>
    <mergeCell ref="A6:P6"/>
    <mergeCell ref="A1:P1"/>
    <mergeCell ref="A10:P10"/>
    <mergeCell ref="B12:J12"/>
    <mergeCell ref="B13:D13"/>
    <mergeCell ref="E13:G13"/>
    <mergeCell ref="H13:J13"/>
    <mergeCell ref="K12:M13"/>
    <mergeCell ref="N12:P13"/>
    <mergeCell ref="A3:P3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0" sqref="G20"/>
    </sheetView>
  </sheetViews>
  <sheetFormatPr defaultColWidth="9.140625" defaultRowHeight="12.75"/>
  <cols>
    <col min="1" max="1" width="34.140625" style="0" bestFit="1" customWidth="1"/>
    <col min="2" max="2" width="11.8515625" style="0" customWidth="1"/>
    <col min="3" max="3" width="12.28125" style="0" customWidth="1"/>
    <col min="4" max="4" width="8.57421875" style="0" customWidth="1"/>
    <col min="5" max="5" width="11.8515625" style="0" customWidth="1"/>
    <col min="6" max="6" width="12.28125" style="0" customWidth="1"/>
    <col min="7" max="7" width="8.57421875" style="0" customWidth="1"/>
  </cols>
  <sheetData>
    <row r="1" spans="1:7" ht="19.5" customHeight="1">
      <c r="A1" s="91" t="s">
        <v>35</v>
      </c>
      <c r="B1" s="91"/>
      <c r="C1" s="91"/>
      <c r="D1" s="91"/>
      <c r="E1" s="91"/>
      <c r="F1" s="91"/>
      <c r="G1" s="91"/>
    </row>
    <row r="3" spans="1:7" ht="15.75" thickBot="1">
      <c r="A3" s="65" t="s">
        <v>10</v>
      </c>
      <c r="B3" s="65"/>
      <c r="C3" s="65"/>
      <c r="D3" s="65"/>
      <c r="E3" s="65"/>
      <c r="F3" s="65"/>
      <c r="G3" s="65"/>
    </row>
    <row r="4" spans="1:7" ht="19.5" customHeight="1" thickBot="1">
      <c r="A4" s="10"/>
      <c r="B4" s="77" t="s">
        <v>21</v>
      </c>
      <c r="C4" s="78"/>
      <c r="D4" s="78"/>
      <c r="E4" s="78"/>
      <c r="F4" s="78"/>
      <c r="G4" s="79"/>
    </row>
    <row r="5" spans="1:7" ht="19.5" customHeight="1" thickBot="1">
      <c r="A5" s="9" t="s">
        <v>6</v>
      </c>
      <c r="B5" s="88" t="s">
        <v>22</v>
      </c>
      <c r="C5" s="89"/>
      <c r="D5" s="90"/>
      <c r="E5" s="77" t="s">
        <v>19</v>
      </c>
      <c r="F5" s="78"/>
      <c r="G5" s="79"/>
    </row>
    <row r="6" spans="1:7" ht="19.5" customHeight="1" thickBot="1">
      <c r="A6" s="11"/>
      <c r="B6" s="33">
        <v>2023</v>
      </c>
      <c r="C6" s="33">
        <v>2022</v>
      </c>
      <c r="D6" s="34" t="s">
        <v>20</v>
      </c>
      <c r="E6" s="33">
        <v>2023</v>
      </c>
      <c r="F6" s="33">
        <v>2022</v>
      </c>
      <c r="G6" s="34" t="s">
        <v>20</v>
      </c>
    </row>
    <row r="7" spans="1:7" ht="12" customHeight="1">
      <c r="A7" s="20" t="s">
        <v>31</v>
      </c>
      <c r="B7" s="25">
        <v>244571</v>
      </c>
      <c r="C7" s="51">
        <v>219800.62</v>
      </c>
      <c r="D7" s="35">
        <f>B7/C7-1</f>
        <v>0.11269476855888771</v>
      </c>
      <c r="E7" s="61">
        <v>282258</v>
      </c>
      <c r="F7" s="63">
        <v>255713.12</v>
      </c>
      <c r="G7" s="35">
        <f>E7/F7-1</f>
        <v>0.10380726651804184</v>
      </c>
    </row>
    <row r="8" spans="1:7" ht="12.75">
      <c r="A8" s="20" t="s">
        <v>28</v>
      </c>
      <c r="B8" s="26"/>
      <c r="C8" s="52"/>
      <c r="D8" s="35" t="e">
        <f aca="true" t="shared" si="0" ref="D8:D18">B8/C8-1</f>
        <v>#DIV/0!</v>
      </c>
      <c r="E8" s="26"/>
      <c r="F8" s="52"/>
      <c r="G8" s="35" t="e">
        <f aca="true" t="shared" si="1" ref="G8:G19">E8/F8-1</f>
        <v>#DIV/0!</v>
      </c>
    </row>
    <row r="9" spans="1:7" ht="12.75">
      <c r="A9" s="20" t="s">
        <v>17</v>
      </c>
      <c r="B9" s="24">
        <v>173382</v>
      </c>
      <c r="C9" s="50">
        <v>199536</v>
      </c>
      <c r="D9" s="35">
        <f t="shared" si="0"/>
        <v>-0.1310740918931922</v>
      </c>
      <c r="E9" s="24">
        <v>173667</v>
      </c>
      <c r="F9" s="50">
        <v>199821</v>
      </c>
      <c r="G9" s="35">
        <f t="shared" si="1"/>
        <v>-0.13088714399387447</v>
      </c>
    </row>
    <row r="10" spans="1:7" ht="12.75">
      <c r="A10" s="20" t="s">
        <v>32</v>
      </c>
      <c r="B10" s="24">
        <v>240550.60082</v>
      </c>
      <c r="C10" s="50">
        <v>258640.97831</v>
      </c>
      <c r="D10" s="35">
        <f>B10/C10-1</f>
        <v>-0.06994397256074936</v>
      </c>
      <c r="E10" s="25">
        <v>240550.60082</v>
      </c>
      <c r="F10" s="51">
        <v>258640.97831</v>
      </c>
      <c r="G10" s="35">
        <f>E10/F10-1</f>
        <v>-0.06994397256074936</v>
      </c>
    </row>
    <row r="11" spans="1:7" ht="12.75">
      <c r="A11" s="20" t="s">
        <v>16</v>
      </c>
      <c r="B11" s="26"/>
      <c r="C11" s="52"/>
      <c r="D11" s="35" t="e">
        <f t="shared" si="0"/>
        <v>#DIV/0!</v>
      </c>
      <c r="E11" s="24"/>
      <c r="F11" s="50"/>
      <c r="G11" s="35" t="e">
        <f t="shared" si="1"/>
        <v>#DIV/0!</v>
      </c>
    </row>
    <row r="12" spans="1:7" ht="12" customHeight="1">
      <c r="A12" s="20" t="s">
        <v>29</v>
      </c>
      <c r="B12" s="25">
        <v>1088366.29</v>
      </c>
      <c r="C12" s="51">
        <v>1236824.79</v>
      </c>
      <c r="D12" s="35">
        <f t="shared" si="0"/>
        <v>-0.12003195699206515</v>
      </c>
      <c r="E12" s="25">
        <v>1085641</v>
      </c>
      <c r="F12" s="51">
        <v>1243540</v>
      </c>
      <c r="G12" s="35">
        <f t="shared" si="1"/>
        <v>-0.12697540891326375</v>
      </c>
    </row>
    <row r="13" spans="1:7" ht="12.75">
      <c r="A13" s="20" t="s">
        <v>33</v>
      </c>
      <c r="B13" s="24">
        <v>1393136.76769</v>
      </c>
      <c r="C13" s="50">
        <v>1136002.58895</v>
      </c>
      <c r="D13" s="35">
        <f t="shared" si="0"/>
        <v>0.2263499936013944</v>
      </c>
      <c r="E13" s="45">
        <v>1393136.76769</v>
      </c>
      <c r="F13" s="64">
        <v>1136002.58895</v>
      </c>
      <c r="G13" s="35">
        <f t="shared" si="1"/>
        <v>0.2263499936013944</v>
      </c>
    </row>
    <row r="14" spans="1:7" ht="12.75">
      <c r="A14" s="20" t="s">
        <v>34</v>
      </c>
      <c r="B14" s="25">
        <v>512442.80172</v>
      </c>
      <c r="C14" s="51">
        <v>464366.25051</v>
      </c>
      <c r="D14" s="35">
        <f>B14/C14-1</f>
        <v>0.1035315360605964</v>
      </c>
      <c r="E14" s="25">
        <v>584259.1003</v>
      </c>
      <c r="F14" s="51">
        <v>545982.5037</v>
      </c>
      <c r="G14" s="35">
        <f>E14/F14-1</f>
        <v>0.07010590328555999</v>
      </c>
    </row>
    <row r="15" spans="1:7" ht="12.75">
      <c r="A15" s="20" t="s">
        <v>30</v>
      </c>
      <c r="B15" s="24">
        <v>115179</v>
      </c>
      <c r="C15" s="50">
        <v>97834</v>
      </c>
      <c r="D15" s="35">
        <f t="shared" si="0"/>
        <v>0.17729010364494968</v>
      </c>
      <c r="E15" s="25">
        <v>123974</v>
      </c>
      <c r="F15" s="51">
        <v>104956</v>
      </c>
      <c r="G15" s="35">
        <f t="shared" si="1"/>
        <v>0.1811997408437822</v>
      </c>
    </row>
    <row r="16" spans="1:7" ht="12.75">
      <c r="A16" s="20" t="s">
        <v>18</v>
      </c>
      <c r="B16" s="25">
        <v>123065.43357</v>
      </c>
      <c r="C16" s="51">
        <v>143675.58451</v>
      </c>
      <c r="D16" s="35">
        <f t="shared" si="0"/>
        <v>-0.14344922284666606</v>
      </c>
      <c r="E16" s="25">
        <v>123546.40294</v>
      </c>
      <c r="F16" s="51">
        <v>144085.31209</v>
      </c>
      <c r="G16" s="35">
        <f t="shared" si="1"/>
        <v>-0.14254686235589908</v>
      </c>
    </row>
    <row r="17" spans="1:9" ht="13.5">
      <c r="A17" s="20" t="s">
        <v>15</v>
      </c>
      <c r="B17" s="26">
        <v>2333953.73676</v>
      </c>
      <c r="C17" s="52">
        <v>2259892.39689</v>
      </c>
      <c r="D17" s="35">
        <f t="shared" si="0"/>
        <v>0.032772064710656856</v>
      </c>
      <c r="E17" s="25">
        <v>2556887.12238</v>
      </c>
      <c r="F17" s="51">
        <v>2482568.52316</v>
      </c>
      <c r="G17" s="35">
        <f t="shared" si="1"/>
        <v>0.029936172366111347</v>
      </c>
      <c r="I17" s="49"/>
    </row>
    <row r="18" spans="1:7" ht="12.75">
      <c r="A18" s="20" t="s">
        <v>27</v>
      </c>
      <c r="B18" s="25">
        <v>713955</v>
      </c>
      <c r="C18" s="51">
        <v>670582</v>
      </c>
      <c r="D18" s="35">
        <f t="shared" si="0"/>
        <v>0.06467963649486563</v>
      </c>
      <c r="E18" s="25">
        <v>916833</v>
      </c>
      <c r="F18" s="51">
        <v>864794</v>
      </c>
      <c r="G18" s="35">
        <f t="shared" si="1"/>
        <v>0.06017502434105704</v>
      </c>
    </row>
    <row r="19" spans="1:7" ht="13.5" thickBot="1">
      <c r="A19" s="20" t="s">
        <v>26</v>
      </c>
      <c r="B19" s="42">
        <v>1904036.53448</v>
      </c>
      <c r="C19" s="53">
        <v>1930247.84473</v>
      </c>
      <c r="D19" s="35">
        <f>B19/C19-1</f>
        <v>-0.01357924596137372</v>
      </c>
      <c r="E19" s="42">
        <v>2296497.96466</v>
      </c>
      <c r="F19" s="53">
        <v>2288047.6138600027</v>
      </c>
      <c r="G19" s="35">
        <f t="shared" si="1"/>
        <v>0.0036932582822177817</v>
      </c>
    </row>
    <row r="20" spans="1:7" ht="19.5" customHeight="1" thickBot="1">
      <c r="A20" s="15" t="s">
        <v>0</v>
      </c>
      <c r="B20" s="17">
        <f>SUM(B7:B19)</f>
        <v>8842639.16504</v>
      </c>
      <c r="C20" s="38">
        <f>SUM(C7:C19)</f>
        <v>8617403.0539</v>
      </c>
      <c r="D20" s="44">
        <f>B20/(C20)-1</f>
        <v>0.026137353647171402</v>
      </c>
      <c r="E20" s="17">
        <f>SUM(E7:E19)</f>
        <v>9777250.95879</v>
      </c>
      <c r="F20" s="38">
        <f>SUM(F7:F19)</f>
        <v>9524151.640070003</v>
      </c>
      <c r="G20" s="44">
        <f>E20/(F20)-1</f>
        <v>0.026574473851839864</v>
      </c>
    </row>
    <row r="21" spans="1:7" ht="12.75">
      <c r="A21" s="59"/>
      <c r="B21" s="60"/>
      <c r="C21" s="60"/>
      <c r="D21" s="32"/>
      <c r="F21" s="12"/>
      <c r="G21" s="32"/>
    </row>
    <row r="22" spans="1:7" ht="12.75">
      <c r="A22" s="58"/>
      <c r="B22" s="31"/>
      <c r="C22" s="31"/>
      <c r="D22" s="31"/>
      <c r="E22" s="2" t="s">
        <v>8</v>
      </c>
      <c r="F22" s="12"/>
      <c r="G22" s="31"/>
    </row>
  </sheetData>
  <sheetProtection/>
  <mergeCells count="5">
    <mergeCell ref="A3:G3"/>
    <mergeCell ref="A1:G1"/>
    <mergeCell ref="B4:G4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Vania Monteiro</cp:lastModifiedBy>
  <cp:lastPrinted>2018-09-04T13:55:08Z</cp:lastPrinted>
  <dcterms:created xsi:type="dcterms:W3CDTF">1995-11-28T10:49:03Z</dcterms:created>
  <dcterms:modified xsi:type="dcterms:W3CDTF">2023-09-12T14:23:09Z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