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40" windowWidth="17928" windowHeight="6240" activeTab="0"/>
  </bookViews>
  <sheets>
    <sheet name="Prod. Mensal  " sheetId="1" r:id="rId1"/>
    <sheet name="Prod. Mensal Acumulada" sheetId="2" r:id="rId2"/>
    <sheet name="Frota  " sheetId="3" r:id="rId3"/>
    <sheet name="Folha1" sheetId="4" r:id="rId4"/>
  </sheets>
  <definedNames>
    <definedName name="_xlnm.Print_Area" localSheetId="2">'Frota  '!$A$1:$R$19</definedName>
    <definedName name="_xlnm.Print_Area" localSheetId="0">'Prod. Mensal  '!$B$2:$R$19</definedName>
    <definedName name="_xlnm.Print_Area" localSheetId="1">'Prod. Mensal Acumulada'!$A$1:$R$20</definedName>
  </definedNames>
  <calcPr fullCalcOnLoad="1"/>
</workbook>
</file>

<file path=xl/sharedStrings.xml><?xml version="1.0" encoding="utf-8"?>
<sst xmlns="http://schemas.openxmlformats.org/spreadsheetml/2006/main" count="107" uniqueCount="31">
  <si>
    <t>ALF</t>
  </si>
  <si>
    <t>EMPRESAS</t>
  </si>
  <si>
    <t>Valor contabilístico  €</t>
  </si>
  <si>
    <t>Nº de viaturas</t>
  </si>
  <si>
    <t>∆</t>
  </si>
  <si>
    <t>Passageiros</t>
  </si>
  <si>
    <t>Comerciais</t>
  </si>
  <si>
    <t>Total</t>
  </si>
  <si>
    <t>Valor</t>
  </si>
  <si>
    <t>Nº.Viat.</t>
  </si>
  <si>
    <t>LEASEPLAN</t>
  </si>
  <si>
    <t>LOCARENT</t>
  </si>
  <si>
    <t>Valor €</t>
  </si>
  <si>
    <t>TOTAL</t>
  </si>
  <si>
    <t>ALD AUTOMOTIVE</t>
  </si>
  <si>
    <t xml:space="preserve">TOTAL  </t>
  </si>
  <si>
    <t xml:space="preserve">ARVAL </t>
  </si>
  <si>
    <r>
      <t>(unid.:10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euro)</t>
    </r>
  </si>
  <si>
    <t>ARVAL</t>
  </si>
  <si>
    <t xml:space="preserve">TOTAL MÊS  </t>
  </si>
  <si>
    <t xml:space="preserve">ARVAL  </t>
  </si>
  <si>
    <t xml:space="preserve">ALD AUTOMOTIVE </t>
  </si>
  <si>
    <t>RCICOM</t>
  </si>
  <si>
    <t xml:space="preserve">LEASYS </t>
  </si>
  <si>
    <t>Quota Mercado 2022</t>
  </si>
  <si>
    <t>QUADRO  1  -   PRODUÇÃO MENSAL COM INVESTIMENTO  -  OUTUBRO  2022-21</t>
  </si>
  <si>
    <t>QUADRO  2  -   PRODUÇÃO ACUMULADA COM INVESTIMENTO  -  OUTUBRO  2022-21</t>
  </si>
  <si>
    <t>TOTAL ACUM  OUT 2021</t>
  </si>
  <si>
    <t>TOTAL ACUM  OUT 2022</t>
  </si>
  <si>
    <t>QUADRO  3  -  FROTA COM INVESTIMENTO  -  OUTUBRO  2022-21</t>
  </si>
  <si>
    <t>KINTO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</si>
</sst>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0\)"/>
    <numFmt numFmtId="189" formatCode="0.0%"/>
    <numFmt numFmtId="190" formatCode="_(* #,##0.00_);_(* \(#,##0.00\);_(* &quot;/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2" fillId="16" borderId="7" applyNumberFormat="0" applyAlignment="0" applyProtection="0"/>
    <xf numFmtId="18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18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88" fontId="24" fillId="0" borderId="12" xfId="0" applyNumberFormat="1" applyFont="1" applyBorder="1" applyAlignment="1">
      <alignment horizontal="center"/>
    </xf>
    <xf numFmtId="188" fontId="24" fillId="0" borderId="13" xfId="0" applyNumberFormat="1" applyFont="1" applyBorder="1" applyAlignment="1">
      <alignment horizontal="center"/>
    </xf>
    <xf numFmtId="188" fontId="24" fillId="0" borderId="14" xfId="0" applyNumberFormat="1" applyFont="1" applyBorder="1" applyAlignment="1">
      <alignment horizontal="center"/>
    </xf>
    <xf numFmtId="188" fontId="24" fillId="0" borderId="15" xfId="0" applyNumberFormat="1" applyFont="1" applyBorder="1" applyAlignment="1">
      <alignment horizontal="center"/>
    </xf>
    <xf numFmtId="188" fontId="25" fillId="0" borderId="16" xfId="0" applyNumberFormat="1" applyFont="1" applyBorder="1" applyAlignment="1">
      <alignment horizontal="center"/>
    </xf>
    <xf numFmtId="188" fontId="25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89" fontId="0" fillId="0" borderId="0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89" fontId="0" fillId="0" borderId="28" xfId="0" applyNumberFormat="1" applyBorder="1" applyAlignment="1">
      <alignment/>
    </xf>
    <xf numFmtId="189" fontId="0" fillId="0" borderId="26" xfId="0" applyNumberFormat="1" applyBorder="1" applyAlignment="1">
      <alignment/>
    </xf>
    <xf numFmtId="0" fontId="0" fillId="0" borderId="23" xfId="0" applyFont="1" applyBorder="1" applyAlignment="1">
      <alignment/>
    </xf>
    <xf numFmtId="0" fontId="20" fillId="0" borderId="29" xfId="0" applyFont="1" applyBorder="1" applyAlignment="1">
      <alignment horizontal="right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189" fontId="0" fillId="0" borderId="34" xfId="0" applyNumberFormat="1" applyBorder="1" applyAlignment="1">
      <alignment/>
    </xf>
    <xf numFmtId="189" fontId="0" fillId="0" borderId="33" xfId="0" applyNumberFormat="1" applyBorder="1" applyAlignment="1">
      <alignment/>
    </xf>
    <xf numFmtId="188" fontId="25" fillId="0" borderId="35" xfId="0" applyNumberFormat="1" applyFont="1" applyBorder="1" applyAlignment="1">
      <alignment horizontal="center"/>
    </xf>
    <xf numFmtId="188" fontId="25" fillId="0" borderId="14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20" fillId="0" borderId="39" xfId="51" applyFont="1" applyBorder="1" applyAlignment="1">
      <alignment horizontal="right"/>
      <protection/>
    </xf>
    <xf numFmtId="0" fontId="20" fillId="0" borderId="29" xfId="51" applyFont="1" applyBorder="1" applyAlignment="1">
      <alignment horizontal="right"/>
      <protection/>
    </xf>
    <xf numFmtId="0" fontId="20" fillId="0" borderId="0" xfId="0" applyFont="1" applyAlignment="1">
      <alignment/>
    </xf>
    <xf numFmtId="0" fontId="27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7" fontId="20" fillId="0" borderId="10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tabSelected="1" zoomScale="68" zoomScaleNormal="68" zoomScalePageLayoutView="0" workbookViewId="0" topLeftCell="A1">
      <selection activeCell="O17" sqref="O17"/>
    </sheetView>
  </sheetViews>
  <sheetFormatPr defaultColWidth="9.140625" defaultRowHeight="12.75"/>
  <cols>
    <col min="1" max="1" width="3.28125" style="0" customWidth="1"/>
    <col min="2" max="2" width="21.00390625" style="0" customWidth="1"/>
    <col min="3" max="3" width="10.57421875" style="0" customWidth="1"/>
    <col min="4" max="4" width="10.28125" style="0" customWidth="1"/>
    <col min="5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4" width="10.28125" style="0" customWidth="1"/>
    <col min="15" max="15" width="9.57421875" style="0" customWidth="1"/>
    <col min="16" max="16" width="9.28125" style="0" customWidth="1"/>
    <col min="17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44470</v>
      </c>
      <c r="D7" s="60"/>
      <c r="E7" s="60"/>
      <c r="F7" s="60"/>
      <c r="G7" s="60"/>
      <c r="H7" s="60"/>
      <c r="I7" s="59">
        <v>44835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24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38" t="s">
        <v>14</v>
      </c>
      <c r="C10" s="18">
        <v>260</v>
      </c>
      <c r="D10" s="15">
        <v>28</v>
      </c>
      <c r="E10" s="22">
        <f aca="true" t="shared" si="0" ref="E10:E16">C10+D10</f>
        <v>288</v>
      </c>
      <c r="F10" s="15">
        <v>6520</v>
      </c>
      <c r="G10" s="16">
        <v>459</v>
      </c>
      <c r="H10" s="17">
        <f aca="true" t="shared" si="1" ref="H10:H16">F10+G10</f>
        <v>6979</v>
      </c>
      <c r="I10" s="18">
        <v>301</v>
      </c>
      <c r="J10" s="15">
        <v>25</v>
      </c>
      <c r="K10" s="15">
        <f aca="true" t="shared" si="2" ref="K10:K16">I10+J10</f>
        <v>326</v>
      </c>
      <c r="L10" s="15">
        <v>8216</v>
      </c>
      <c r="M10" s="16">
        <v>499</v>
      </c>
      <c r="N10" s="17">
        <f aca="true" t="shared" si="3" ref="N10:N16">L10+M10</f>
        <v>8715</v>
      </c>
      <c r="O10" s="19">
        <f aca="true" t="shared" si="4" ref="O10:O15">(K10-E10)/E10</f>
        <v>0.13194444444444445</v>
      </c>
      <c r="P10" s="20">
        <f aca="true" t="shared" si="5" ref="P10:P15">(N10-H10)/H10</f>
        <v>0.24874623871614845</v>
      </c>
      <c r="Q10" s="19">
        <f aca="true" t="shared" si="6" ref="Q10:Q15">K10/$K$17</f>
        <v>0.16649642492339123</v>
      </c>
      <c r="R10" s="20">
        <f aca="true" t="shared" si="7" ref="R10:R15">N10/$N$17</f>
        <v>0.16588563054698516</v>
      </c>
    </row>
    <row r="11" spans="2:18" ht="27.75" customHeight="1">
      <c r="B11" s="28" t="s">
        <v>20</v>
      </c>
      <c r="C11" s="25">
        <v>193</v>
      </c>
      <c r="D11" s="22">
        <v>45</v>
      </c>
      <c r="E11" s="22">
        <f t="shared" si="0"/>
        <v>238</v>
      </c>
      <c r="F11" s="22">
        <v>5480</v>
      </c>
      <c r="G11" s="23">
        <v>666</v>
      </c>
      <c r="H11" s="24">
        <f t="shared" si="1"/>
        <v>6146</v>
      </c>
      <c r="I11" s="25">
        <v>212</v>
      </c>
      <c r="J11" s="22">
        <v>37</v>
      </c>
      <c r="K11" s="22">
        <f t="shared" si="2"/>
        <v>249</v>
      </c>
      <c r="L11" s="22">
        <v>6111</v>
      </c>
      <c r="M11" s="23">
        <v>805</v>
      </c>
      <c r="N11" s="24">
        <f t="shared" si="3"/>
        <v>6916</v>
      </c>
      <c r="O11" s="26">
        <f t="shared" si="4"/>
        <v>0.046218487394957986</v>
      </c>
      <c r="P11" s="27">
        <f t="shared" si="5"/>
        <v>0.1252847380410023</v>
      </c>
      <c r="Q11" s="26">
        <f t="shared" si="6"/>
        <v>0.127170582226762</v>
      </c>
      <c r="R11" s="27">
        <f t="shared" si="7"/>
        <v>0.1316425726750372</v>
      </c>
    </row>
    <row r="12" spans="2:18" ht="27.75" customHeight="1">
      <c r="B12" s="21" t="s">
        <v>30</v>
      </c>
      <c r="C12" s="25">
        <v>177</v>
      </c>
      <c r="D12" s="22">
        <v>57</v>
      </c>
      <c r="E12" s="22">
        <f t="shared" si="0"/>
        <v>234</v>
      </c>
      <c r="F12" s="22">
        <v>4259</v>
      </c>
      <c r="G12" s="22">
        <v>759</v>
      </c>
      <c r="H12" s="24">
        <f t="shared" si="1"/>
        <v>5018</v>
      </c>
      <c r="I12" s="25">
        <v>153</v>
      </c>
      <c r="J12" s="22">
        <v>56</v>
      </c>
      <c r="K12" s="22">
        <f t="shared" si="2"/>
        <v>209</v>
      </c>
      <c r="L12" s="22">
        <v>4124</v>
      </c>
      <c r="M12" s="23">
        <v>988</v>
      </c>
      <c r="N12" s="24">
        <f t="shared" si="3"/>
        <v>5112</v>
      </c>
      <c r="O12" s="26">
        <f t="shared" si="4"/>
        <v>-0.10683760683760683</v>
      </c>
      <c r="P12" s="27">
        <f t="shared" si="5"/>
        <v>0.018732562774013552</v>
      </c>
      <c r="Q12" s="26">
        <f t="shared" si="6"/>
        <v>0.10674157303370786</v>
      </c>
      <c r="R12" s="27">
        <f t="shared" si="7"/>
        <v>0.09730434232429008</v>
      </c>
    </row>
    <row r="13" spans="2:18" ht="27.75" customHeight="1">
      <c r="B13" s="21" t="s">
        <v>10</v>
      </c>
      <c r="C13" s="25">
        <v>741</v>
      </c>
      <c r="D13" s="22">
        <v>148</v>
      </c>
      <c r="E13" s="22">
        <f t="shared" si="0"/>
        <v>889</v>
      </c>
      <c r="F13" s="22">
        <v>19321</v>
      </c>
      <c r="G13" s="22">
        <v>2332</v>
      </c>
      <c r="H13" s="24">
        <f t="shared" si="1"/>
        <v>21653</v>
      </c>
      <c r="I13" s="25">
        <v>757</v>
      </c>
      <c r="J13" s="22">
        <v>84</v>
      </c>
      <c r="K13" s="22">
        <f t="shared" si="2"/>
        <v>841</v>
      </c>
      <c r="L13" s="22">
        <v>21903</v>
      </c>
      <c r="M13" s="23">
        <v>1763</v>
      </c>
      <c r="N13" s="24">
        <f t="shared" si="3"/>
        <v>23666</v>
      </c>
      <c r="O13" s="26">
        <f t="shared" si="4"/>
        <v>-0.05399325084364454</v>
      </c>
      <c r="P13" s="27">
        <f t="shared" si="5"/>
        <v>0.09296633260980003</v>
      </c>
      <c r="Q13" s="26">
        <f t="shared" si="6"/>
        <v>0.42951991828396324</v>
      </c>
      <c r="R13" s="27">
        <f t="shared" si="7"/>
        <v>0.4504703766523179</v>
      </c>
    </row>
    <row r="14" spans="2:18" ht="27.75" customHeight="1">
      <c r="B14" s="28" t="s">
        <v>23</v>
      </c>
      <c r="C14" s="25">
        <v>70</v>
      </c>
      <c r="D14" s="22">
        <v>3</v>
      </c>
      <c r="E14" s="22">
        <f t="shared" si="0"/>
        <v>73</v>
      </c>
      <c r="F14" s="22">
        <v>1177</v>
      </c>
      <c r="G14" s="22">
        <v>45</v>
      </c>
      <c r="H14" s="24">
        <f t="shared" si="1"/>
        <v>1222</v>
      </c>
      <c r="I14" s="25">
        <v>61</v>
      </c>
      <c r="J14" s="22">
        <v>10</v>
      </c>
      <c r="K14" s="22">
        <f t="shared" si="2"/>
        <v>71</v>
      </c>
      <c r="L14" s="22">
        <v>1245</v>
      </c>
      <c r="M14" s="23">
        <v>208</v>
      </c>
      <c r="N14" s="24">
        <f t="shared" si="3"/>
        <v>1453</v>
      </c>
      <c r="O14" s="26">
        <f>(K14-E14)/E14</f>
        <v>-0.0273972602739726</v>
      </c>
      <c r="P14" s="27">
        <f>(N14-H14)/H14</f>
        <v>0.1890343698854337</v>
      </c>
      <c r="Q14" s="26">
        <f t="shared" si="6"/>
        <v>0.03626149131767109</v>
      </c>
      <c r="R14" s="27">
        <f t="shared" si="7"/>
        <v>0.02765712233904411</v>
      </c>
    </row>
    <row r="15" spans="2:18" ht="27.75" customHeight="1">
      <c r="B15" s="21" t="s">
        <v>11</v>
      </c>
      <c r="C15" s="25">
        <v>211</v>
      </c>
      <c r="D15" s="22">
        <v>44</v>
      </c>
      <c r="E15" s="22">
        <f t="shared" si="0"/>
        <v>255</v>
      </c>
      <c r="F15" s="22">
        <v>4768</v>
      </c>
      <c r="G15" s="22">
        <v>754</v>
      </c>
      <c r="H15" s="24">
        <f t="shared" si="1"/>
        <v>5522</v>
      </c>
      <c r="I15" s="25">
        <v>221</v>
      </c>
      <c r="J15" s="22">
        <v>16</v>
      </c>
      <c r="K15" s="22">
        <f t="shared" si="2"/>
        <v>237</v>
      </c>
      <c r="L15" s="22">
        <v>5713</v>
      </c>
      <c r="M15" s="23">
        <v>366</v>
      </c>
      <c r="N15" s="24">
        <f t="shared" si="3"/>
        <v>6079</v>
      </c>
      <c r="O15" s="26">
        <f t="shared" si="4"/>
        <v>-0.07058823529411765</v>
      </c>
      <c r="P15" s="27">
        <f t="shared" si="5"/>
        <v>0.1008692502716407</v>
      </c>
      <c r="Q15" s="26">
        <f t="shared" si="6"/>
        <v>0.12104187946884576</v>
      </c>
      <c r="R15" s="27">
        <f t="shared" si="7"/>
        <v>0.1157106997240531</v>
      </c>
    </row>
    <row r="16" spans="2:18" ht="27.75" customHeight="1" thickBot="1">
      <c r="B16" s="5" t="s">
        <v>22</v>
      </c>
      <c r="C16" s="25">
        <v>0</v>
      </c>
      <c r="D16" s="15">
        <v>0</v>
      </c>
      <c r="E16" s="22">
        <f t="shared" si="0"/>
        <v>0</v>
      </c>
      <c r="F16" s="15">
        <v>0</v>
      </c>
      <c r="G16" s="16">
        <v>0</v>
      </c>
      <c r="H16" s="24">
        <f t="shared" si="1"/>
        <v>0</v>
      </c>
      <c r="I16" s="18">
        <v>22</v>
      </c>
      <c r="J16" s="15">
        <v>3</v>
      </c>
      <c r="K16" s="22">
        <f t="shared" si="2"/>
        <v>25</v>
      </c>
      <c r="L16" s="15">
        <v>534.033</v>
      </c>
      <c r="M16" s="16">
        <v>61.163</v>
      </c>
      <c r="N16" s="24">
        <f t="shared" si="3"/>
        <v>595.196</v>
      </c>
      <c r="O16" s="26">
        <v>0</v>
      </c>
      <c r="P16" s="27">
        <v>0</v>
      </c>
      <c r="Q16" s="26">
        <f>K16/$K$17</f>
        <v>0.012768130745658836</v>
      </c>
      <c r="R16" s="27">
        <f>N16/$N$17</f>
        <v>0.011329255738272334</v>
      </c>
    </row>
    <row r="17" spans="2:18" ht="34.5" customHeight="1" thickBot="1">
      <c r="B17" s="41" t="s">
        <v>19</v>
      </c>
      <c r="C17" s="40">
        <f>SUM(C10:C16)</f>
        <v>1652</v>
      </c>
      <c r="D17" s="31">
        <f aca="true" t="shared" si="8" ref="D17:N17">SUM(D10:D16)</f>
        <v>325</v>
      </c>
      <c r="E17" s="31">
        <f t="shared" si="8"/>
        <v>1977</v>
      </c>
      <c r="F17" s="31">
        <f t="shared" si="8"/>
        <v>41525</v>
      </c>
      <c r="G17" s="32">
        <f t="shared" si="8"/>
        <v>5015</v>
      </c>
      <c r="H17" s="33">
        <f t="shared" si="8"/>
        <v>46540</v>
      </c>
      <c r="I17" s="30">
        <f t="shared" si="8"/>
        <v>1727</v>
      </c>
      <c r="J17" s="31">
        <f t="shared" si="8"/>
        <v>231</v>
      </c>
      <c r="K17" s="31">
        <f t="shared" si="8"/>
        <v>1958</v>
      </c>
      <c r="L17" s="31">
        <f t="shared" si="8"/>
        <v>47846.033</v>
      </c>
      <c r="M17" s="32">
        <f t="shared" si="8"/>
        <v>4690.163</v>
      </c>
      <c r="N17" s="33">
        <f t="shared" si="8"/>
        <v>52536.196</v>
      </c>
      <c r="O17" s="34">
        <f>(K17-E17)/E17</f>
        <v>-0.009610520991401113</v>
      </c>
      <c r="P17" s="35">
        <f>(N17-H17)/H17</f>
        <v>0.12883962183068337</v>
      </c>
      <c r="Q17" s="34">
        <f>SUM(Q10:Q16)</f>
        <v>1</v>
      </c>
      <c r="R17" s="35">
        <f>SUM(R10:R16)</f>
        <v>1</v>
      </c>
    </row>
    <row r="18" spans="2:18" ht="16.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ht="21" customHeight="1">
      <c r="B19" s="43"/>
    </row>
  </sheetData>
  <sheetProtection/>
  <mergeCells count="14">
    <mergeCell ref="B2:R2"/>
    <mergeCell ref="B4:R4"/>
    <mergeCell ref="B5:R5"/>
    <mergeCell ref="C7:H7"/>
    <mergeCell ref="I7:N7"/>
    <mergeCell ref="O7:R7"/>
    <mergeCell ref="B18:R18"/>
    <mergeCell ref="Q6:R6"/>
    <mergeCell ref="C8:E8"/>
    <mergeCell ref="F8:H8"/>
    <mergeCell ref="I8:K8"/>
    <mergeCell ref="L8:N8"/>
    <mergeCell ref="O8:P8"/>
    <mergeCell ref="Q8:R8"/>
  </mergeCells>
  <printOptions horizontalCentered="1" verticalCentered="1"/>
  <pageMargins left="0.1968503937007874" right="0.2362204724409449" top="0.7480314960629921" bottom="0.6692913385826772" header="0.5118110236220472" footer="0.5118110236220472"/>
  <pageSetup fitToHeight="1" fitToWidth="1" horizontalDpi="600" verticalDpi="600" orientation="landscape" paperSize="9" scale="77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75" zoomScaleNormal="75" zoomScalePageLayoutView="0" workbookViewId="0" topLeftCell="A1">
      <selection activeCell="O17" sqref="O17"/>
    </sheetView>
  </sheetViews>
  <sheetFormatPr defaultColWidth="9.140625" defaultRowHeight="12.75"/>
  <cols>
    <col min="1" max="1" width="3.28125" style="0" customWidth="1"/>
    <col min="2" max="2" width="20.574218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3" width="10.28125" style="0" customWidth="1"/>
    <col min="14" max="14" width="11.57421875" style="0" customWidth="1"/>
    <col min="15" max="16" width="9.00390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 t="s">
        <v>27</v>
      </c>
      <c r="D7" s="60"/>
      <c r="E7" s="60"/>
      <c r="F7" s="60"/>
      <c r="G7" s="60"/>
      <c r="H7" s="60"/>
      <c r="I7" s="59" t="s">
        <v>28</v>
      </c>
      <c r="J7" s="60"/>
      <c r="K7" s="60"/>
      <c r="L7" s="60"/>
      <c r="M7" s="60"/>
      <c r="N7" s="60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51" t="s">
        <v>12</v>
      </c>
      <c r="G8" s="49"/>
      <c r="H8" s="52"/>
      <c r="I8" s="48" t="s">
        <v>3</v>
      </c>
      <c r="J8" s="49"/>
      <c r="K8" s="50"/>
      <c r="L8" s="51" t="s">
        <v>12</v>
      </c>
      <c r="M8" s="49"/>
      <c r="N8" s="52"/>
      <c r="O8" s="53" t="s">
        <v>4</v>
      </c>
      <c r="P8" s="54"/>
      <c r="Q8" s="55" t="s">
        <v>24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10" t="s">
        <v>9</v>
      </c>
      <c r="P9" s="11" t="s">
        <v>8</v>
      </c>
      <c r="Q9" s="36" t="s">
        <v>9</v>
      </c>
      <c r="R9" s="11" t="s">
        <v>8</v>
      </c>
    </row>
    <row r="10" spans="2:18" ht="27.75" customHeight="1">
      <c r="B10" s="12" t="s">
        <v>21</v>
      </c>
      <c r="C10" s="18">
        <v>2019</v>
      </c>
      <c r="D10" s="15">
        <v>376</v>
      </c>
      <c r="E10" s="15">
        <f aca="true" t="shared" si="0" ref="E10:E16">C10+D10</f>
        <v>2395</v>
      </c>
      <c r="F10" s="15">
        <v>52429.562</v>
      </c>
      <c r="G10" s="16">
        <v>6718.475</v>
      </c>
      <c r="H10" s="17">
        <f aca="true" t="shared" si="1" ref="H10:H16">F10+G10</f>
        <v>59148.037</v>
      </c>
      <c r="I10" s="18">
        <v>3075</v>
      </c>
      <c r="J10" s="15">
        <v>485</v>
      </c>
      <c r="K10" s="15">
        <f aca="true" t="shared" si="2" ref="K10:K15">I10+J10</f>
        <v>3560</v>
      </c>
      <c r="L10" s="15">
        <v>75734</v>
      </c>
      <c r="M10" s="16">
        <v>10312</v>
      </c>
      <c r="N10" s="17">
        <f aca="true" t="shared" si="3" ref="N10:N15">L10+M10</f>
        <v>86046</v>
      </c>
      <c r="O10" s="19">
        <f aca="true" t="shared" si="4" ref="O10:O17">(K10-E10)/E10</f>
        <v>0.48643006263048016</v>
      </c>
      <c r="P10" s="20">
        <f aca="true" t="shared" si="5" ref="P10:P17">(N10-H10)/H10</f>
        <v>0.4547566472916084</v>
      </c>
      <c r="Q10" s="19">
        <f aca="true" t="shared" si="6" ref="Q10:Q15">K10/$K$17</f>
        <v>0.16920152091254753</v>
      </c>
      <c r="R10" s="20">
        <f aca="true" t="shared" si="7" ref="R10:R15">N10/$N$17</f>
        <v>0.16151706037418406</v>
      </c>
    </row>
    <row r="11" spans="2:18" ht="27.75" customHeight="1">
      <c r="B11" s="28" t="s">
        <v>16</v>
      </c>
      <c r="C11" s="25">
        <v>2707</v>
      </c>
      <c r="D11" s="22">
        <v>358</v>
      </c>
      <c r="E11" s="22">
        <f t="shared" si="0"/>
        <v>3065</v>
      </c>
      <c r="F11" s="22">
        <v>68478.11294000002</v>
      </c>
      <c r="G11" s="23">
        <v>6087.033589999999</v>
      </c>
      <c r="H11" s="24">
        <f t="shared" si="1"/>
        <v>74565.14653000003</v>
      </c>
      <c r="I11" s="25">
        <v>2260</v>
      </c>
      <c r="J11" s="22">
        <v>504</v>
      </c>
      <c r="K11" s="22">
        <f t="shared" si="2"/>
        <v>2764</v>
      </c>
      <c r="L11" s="22">
        <v>64303</v>
      </c>
      <c r="M11" s="23">
        <v>9368</v>
      </c>
      <c r="N11" s="24">
        <f t="shared" si="3"/>
        <v>73671</v>
      </c>
      <c r="O11" s="26">
        <f t="shared" si="4"/>
        <v>-0.09820554649265906</v>
      </c>
      <c r="P11" s="27">
        <f t="shared" si="5"/>
        <v>-0.01199148089436507</v>
      </c>
      <c r="Q11" s="26">
        <f t="shared" si="6"/>
        <v>0.13136882129277566</v>
      </c>
      <c r="R11" s="27">
        <f t="shared" si="7"/>
        <v>0.13828793151136037</v>
      </c>
    </row>
    <row r="12" spans="2:18" ht="27.75" customHeight="1">
      <c r="B12" s="21" t="s">
        <v>30</v>
      </c>
      <c r="C12" s="25">
        <v>1701</v>
      </c>
      <c r="D12" s="22">
        <v>860</v>
      </c>
      <c r="E12" s="23">
        <f t="shared" si="0"/>
        <v>2561</v>
      </c>
      <c r="F12" s="22">
        <v>36085</v>
      </c>
      <c r="G12" s="22">
        <v>12203</v>
      </c>
      <c r="H12" s="24">
        <f t="shared" si="1"/>
        <v>48288</v>
      </c>
      <c r="I12" s="25">
        <v>1487</v>
      </c>
      <c r="J12" s="22">
        <v>571</v>
      </c>
      <c r="K12" s="22">
        <f t="shared" si="2"/>
        <v>2058</v>
      </c>
      <c r="L12" s="22">
        <v>37089</v>
      </c>
      <c r="M12" s="23">
        <v>9455</v>
      </c>
      <c r="N12" s="24">
        <f t="shared" si="3"/>
        <v>46544</v>
      </c>
      <c r="O12" s="26">
        <f t="shared" si="4"/>
        <v>-0.19640765326044513</v>
      </c>
      <c r="P12" s="27">
        <f t="shared" si="5"/>
        <v>-0.036116633532140494</v>
      </c>
      <c r="Q12" s="26">
        <f t="shared" si="6"/>
        <v>0.09781368821292775</v>
      </c>
      <c r="R12" s="27">
        <f t="shared" si="7"/>
        <v>0.08736780394272857</v>
      </c>
    </row>
    <row r="13" spans="2:18" ht="27.75" customHeight="1">
      <c r="B13" s="21" t="s">
        <v>10</v>
      </c>
      <c r="C13" s="25">
        <v>7013</v>
      </c>
      <c r="D13" s="22">
        <v>1185</v>
      </c>
      <c r="E13" s="22">
        <f t="shared" si="0"/>
        <v>8198</v>
      </c>
      <c r="F13" s="22">
        <v>172394.27269999997</v>
      </c>
      <c r="G13" s="22">
        <v>19715.18864</v>
      </c>
      <c r="H13" s="24">
        <f t="shared" si="1"/>
        <v>192109.46133999998</v>
      </c>
      <c r="I13" s="25">
        <v>8118</v>
      </c>
      <c r="J13" s="22">
        <v>1787</v>
      </c>
      <c r="K13" s="22">
        <f t="shared" si="2"/>
        <v>9905</v>
      </c>
      <c r="L13" s="22">
        <v>218102</v>
      </c>
      <c r="M13" s="23">
        <v>31021</v>
      </c>
      <c r="N13" s="24">
        <f t="shared" si="3"/>
        <v>249123</v>
      </c>
      <c r="O13" s="26">
        <f t="shared" si="4"/>
        <v>0.20822151744327885</v>
      </c>
      <c r="P13" s="27">
        <f t="shared" si="5"/>
        <v>0.2967763183672463</v>
      </c>
      <c r="Q13" s="26">
        <f t="shared" si="6"/>
        <v>0.4707699619771863</v>
      </c>
      <c r="R13" s="27">
        <f t="shared" si="7"/>
        <v>0.46762911270248303</v>
      </c>
    </row>
    <row r="14" spans="2:18" ht="27.75" customHeight="1">
      <c r="B14" s="44" t="s">
        <v>23</v>
      </c>
      <c r="C14" s="25">
        <v>268</v>
      </c>
      <c r="D14" s="22">
        <v>54</v>
      </c>
      <c r="E14" s="22">
        <f t="shared" si="0"/>
        <v>322</v>
      </c>
      <c r="F14" s="22">
        <v>4298</v>
      </c>
      <c r="G14" s="22">
        <v>909</v>
      </c>
      <c r="H14" s="24">
        <f t="shared" si="1"/>
        <v>5207</v>
      </c>
      <c r="I14" s="25">
        <v>779</v>
      </c>
      <c r="J14" s="22">
        <v>65</v>
      </c>
      <c r="K14" s="22">
        <f t="shared" si="2"/>
        <v>844</v>
      </c>
      <c r="L14" s="22">
        <v>13061</v>
      </c>
      <c r="M14" s="23">
        <v>1376</v>
      </c>
      <c r="N14" s="24">
        <f t="shared" si="3"/>
        <v>14437</v>
      </c>
      <c r="O14" s="26">
        <f>(K14-E14)/E14</f>
        <v>1.6211180124223603</v>
      </c>
      <c r="P14" s="27">
        <f>(N14-H14)/H14</f>
        <v>1.7726137891300173</v>
      </c>
      <c r="Q14" s="26">
        <f t="shared" si="6"/>
        <v>0.04011406844106464</v>
      </c>
      <c r="R14" s="27">
        <f t="shared" si="7"/>
        <v>0.027099711789299853</v>
      </c>
    </row>
    <row r="15" spans="2:18" ht="27.75" customHeight="1">
      <c r="B15" s="21" t="s">
        <v>11</v>
      </c>
      <c r="C15" s="25">
        <v>2658</v>
      </c>
      <c r="D15" s="22">
        <v>339</v>
      </c>
      <c r="E15" s="22">
        <f t="shared" si="0"/>
        <v>2997</v>
      </c>
      <c r="F15" s="22">
        <v>65970</v>
      </c>
      <c r="G15" s="22">
        <v>5428</v>
      </c>
      <c r="H15" s="24">
        <f t="shared" si="1"/>
        <v>71398</v>
      </c>
      <c r="I15" s="25">
        <v>1703</v>
      </c>
      <c r="J15" s="22">
        <v>206</v>
      </c>
      <c r="K15" s="22">
        <f t="shared" si="2"/>
        <v>1909</v>
      </c>
      <c r="L15" s="22">
        <v>52374</v>
      </c>
      <c r="M15" s="23">
        <v>4481</v>
      </c>
      <c r="N15" s="24">
        <f t="shared" si="3"/>
        <v>56855</v>
      </c>
      <c r="O15" s="26">
        <f t="shared" si="4"/>
        <v>-0.3630296963630297</v>
      </c>
      <c r="P15" s="27">
        <f t="shared" si="5"/>
        <v>-0.20368917896859856</v>
      </c>
      <c r="Q15" s="26">
        <f t="shared" si="6"/>
        <v>0.0907319391634981</v>
      </c>
      <c r="R15" s="27">
        <f t="shared" si="7"/>
        <v>0.10672259567643161</v>
      </c>
    </row>
    <row r="16" spans="2:18" ht="27.75" customHeight="1" thickBot="1">
      <c r="B16" s="5" t="s">
        <v>22</v>
      </c>
      <c r="C16" s="18">
        <v>0</v>
      </c>
      <c r="D16" s="15">
        <v>0</v>
      </c>
      <c r="E16" s="22">
        <f t="shared" si="0"/>
        <v>0</v>
      </c>
      <c r="F16" s="15">
        <v>0</v>
      </c>
      <c r="G16" s="16">
        <v>0</v>
      </c>
      <c r="H16" s="24">
        <f t="shared" si="1"/>
        <v>0</v>
      </c>
      <c r="I16" s="18">
        <v>242</v>
      </c>
      <c r="J16" s="15">
        <v>42</v>
      </c>
      <c r="K16" s="22">
        <f>I16+J16</f>
        <v>284</v>
      </c>
      <c r="L16" s="22">
        <v>5247.076000000001</v>
      </c>
      <c r="M16" s="23">
        <v>813.217</v>
      </c>
      <c r="N16" s="24">
        <f>L16+M16</f>
        <v>6060.293000000001</v>
      </c>
      <c r="O16" s="26">
        <v>0</v>
      </c>
      <c r="P16" s="27">
        <v>0</v>
      </c>
      <c r="Q16" s="26">
        <f>K16/$K$17</f>
        <v>0.01349809885931559</v>
      </c>
      <c r="R16" s="27">
        <f>N16/$N$17</f>
        <v>0.0113757840035126</v>
      </c>
    </row>
    <row r="17" spans="2:18" ht="36.75" customHeight="1" thickBot="1">
      <c r="B17" s="42" t="s">
        <v>15</v>
      </c>
      <c r="C17" s="30">
        <f>SUM(C10:C16)</f>
        <v>16366</v>
      </c>
      <c r="D17" s="31">
        <f>SUM(D10:D16)</f>
        <v>3172</v>
      </c>
      <c r="E17" s="31">
        <f aca="true" t="shared" si="8" ref="E17:K17">SUM(E10:E15)</f>
        <v>19538</v>
      </c>
      <c r="F17" s="31">
        <f>SUM(F10:F16)</f>
        <v>399654.94764</v>
      </c>
      <c r="G17" s="32">
        <f>SUM(G10:G16)</f>
        <v>51060.69723</v>
      </c>
      <c r="H17" s="33">
        <f t="shared" si="8"/>
        <v>450715.64487</v>
      </c>
      <c r="I17" s="30">
        <f>SUM(I10:I16)</f>
        <v>17664</v>
      </c>
      <c r="J17" s="31">
        <f>SUM(J10:J16)</f>
        <v>3660</v>
      </c>
      <c r="K17" s="31">
        <f t="shared" si="8"/>
        <v>21040</v>
      </c>
      <c r="L17" s="31">
        <f>SUM(L10:L16)</f>
        <v>465910.076</v>
      </c>
      <c r="M17" s="32">
        <f>SUM(M10:M16)</f>
        <v>66826.217</v>
      </c>
      <c r="N17" s="33">
        <f>SUM(N10:N16)</f>
        <v>532736.293</v>
      </c>
      <c r="O17" s="34">
        <f t="shared" si="4"/>
        <v>0.07687583171256014</v>
      </c>
      <c r="P17" s="35">
        <f t="shared" si="5"/>
        <v>0.18197870223399312</v>
      </c>
      <c r="Q17" s="34">
        <f>SUM(Q10:Q15)</f>
        <v>1</v>
      </c>
      <c r="R17" s="35">
        <f>SUM(R10:R16)</f>
        <v>1.0000000000000002</v>
      </c>
    </row>
    <row r="18" spans="2:18" ht="19.5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ht="14.25" customHeight="1">
      <c r="B19" s="43"/>
    </row>
  </sheetData>
  <sheetProtection/>
  <mergeCells count="13">
    <mergeCell ref="F8:H8"/>
    <mergeCell ref="C8:E8"/>
    <mergeCell ref="I8:K8"/>
    <mergeCell ref="B2:R2"/>
    <mergeCell ref="B4:R4"/>
    <mergeCell ref="B5:R5"/>
    <mergeCell ref="L8:N8"/>
    <mergeCell ref="O8:P8"/>
    <mergeCell ref="Q8:R8"/>
    <mergeCell ref="C7:H7"/>
    <mergeCell ref="Q6:R6"/>
    <mergeCell ref="O7:R7"/>
    <mergeCell ref="I7:N7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6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9"/>
  <sheetViews>
    <sheetView zoomScale="67" zoomScaleNormal="67" zoomScalePageLayoutView="0" workbookViewId="0" topLeftCell="A1">
      <selection activeCell="P17" sqref="P17"/>
    </sheetView>
  </sheetViews>
  <sheetFormatPr defaultColWidth="9.140625" defaultRowHeight="12.75"/>
  <cols>
    <col min="1" max="1" width="3.28125" style="0" customWidth="1"/>
    <col min="2" max="2" width="19.7109375" style="0" customWidth="1"/>
    <col min="3" max="3" width="10.28125" style="0" customWidth="1"/>
    <col min="4" max="5" width="9.8515625" style="0" customWidth="1"/>
    <col min="6" max="6" width="11.00390625" style="0" customWidth="1"/>
    <col min="7" max="7" width="10.28125" style="0" customWidth="1"/>
    <col min="8" max="9" width="10.421875" style="0" customWidth="1"/>
    <col min="10" max="12" width="10.28125" style="0" customWidth="1"/>
    <col min="13" max="13" width="11.140625" style="0" customWidth="1"/>
    <col min="14" max="14" width="10.28125" style="0" customWidth="1"/>
    <col min="15" max="15" width="9.28125" style="0" customWidth="1"/>
    <col min="16" max="16" width="9.00390625" style="0" customWidth="1"/>
    <col min="18" max="18" width="9.8515625" style="0" customWidth="1"/>
  </cols>
  <sheetData>
    <row r="2" spans="2:18" ht="21.75" customHeight="1"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8" ht="20.25" customHeight="1">
      <c r="B4" s="58" t="s">
        <v>29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1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16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46" t="s">
        <v>17</v>
      </c>
      <c r="R6" s="47"/>
    </row>
    <row r="7" spans="2:18" ht="16.5" customHeight="1">
      <c r="B7" s="3"/>
      <c r="C7" s="59">
        <v>44470</v>
      </c>
      <c r="D7" s="60"/>
      <c r="E7" s="60"/>
      <c r="F7" s="60"/>
      <c r="G7" s="60"/>
      <c r="H7" s="60"/>
      <c r="I7" s="59">
        <v>44835</v>
      </c>
      <c r="J7" s="60"/>
      <c r="K7" s="60"/>
      <c r="L7" s="60"/>
      <c r="M7" s="60"/>
      <c r="N7" s="61"/>
      <c r="O7" s="62" t="s">
        <v>13</v>
      </c>
      <c r="P7" s="63"/>
      <c r="Q7" s="63"/>
      <c r="R7" s="64"/>
    </row>
    <row r="8" spans="2:18" ht="16.5" customHeight="1">
      <c r="B8" s="4" t="s">
        <v>1</v>
      </c>
      <c r="C8" s="48" t="s">
        <v>3</v>
      </c>
      <c r="D8" s="49"/>
      <c r="E8" s="50"/>
      <c r="F8" s="49" t="s">
        <v>2</v>
      </c>
      <c r="G8" s="49"/>
      <c r="H8" s="52"/>
      <c r="I8" s="48" t="s">
        <v>3</v>
      </c>
      <c r="J8" s="49"/>
      <c r="K8" s="50"/>
      <c r="L8" s="51" t="s">
        <v>2</v>
      </c>
      <c r="M8" s="49"/>
      <c r="N8" s="52"/>
      <c r="O8" s="53" t="s">
        <v>4</v>
      </c>
      <c r="P8" s="54"/>
      <c r="Q8" s="55" t="s">
        <v>24</v>
      </c>
      <c r="R8" s="56"/>
    </row>
    <row r="9" spans="2:18" ht="16.5" customHeight="1">
      <c r="B9" s="5"/>
      <c r="C9" s="6" t="s">
        <v>5</v>
      </c>
      <c r="D9" s="7" t="s">
        <v>6</v>
      </c>
      <c r="E9" s="7" t="s">
        <v>7</v>
      </c>
      <c r="F9" s="7" t="s">
        <v>5</v>
      </c>
      <c r="G9" s="8" t="s">
        <v>6</v>
      </c>
      <c r="H9" s="9" t="s">
        <v>7</v>
      </c>
      <c r="I9" s="6" t="s">
        <v>5</v>
      </c>
      <c r="J9" s="7" t="s">
        <v>6</v>
      </c>
      <c r="K9" s="7" t="s">
        <v>7</v>
      </c>
      <c r="L9" s="7" t="s">
        <v>5</v>
      </c>
      <c r="M9" s="8" t="s">
        <v>6</v>
      </c>
      <c r="N9" s="9" t="s">
        <v>7</v>
      </c>
      <c r="O9" s="37" t="s">
        <v>9</v>
      </c>
      <c r="P9" s="11" t="s">
        <v>8</v>
      </c>
      <c r="Q9" s="10" t="s">
        <v>9</v>
      </c>
      <c r="R9" s="11" t="s">
        <v>8</v>
      </c>
    </row>
    <row r="10" spans="2:18" ht="27.75" customHeight="1">
      <c r="B10" s="12" t="s">
        <v>21</v>
      </c>
      <c r="C10" s="13">
        <v>15782</v>
      </c>
      <c r="D10" s="14">
        <v>3324</v>
      </c>
      <c r="E10" s="15">
        <f aca="true" t="shared" si="0" ref="E10:E16">C10+D10</f>
        <v>19106</v>
      </c>
      <c r="F10" s="15">
        <v>265956</v>
      </c>
      <c r="G10" s="16">
        <v>33323</v>
      </c>
      <c r="H10" s="17">
        <f aca="true" t="shared" si="1" ref="H10:H16">F10+G10</f>
        <v>299279</v>
      </c>
      <c r="I10" s="13">
        <v>15869</v>
      </c>
      <c r="J10" s="14">
        <v>3425</v>
      </c>
      <c r="K10" s="14">
        <f aca="true" t="shared" si="2" ref="K10:K15">I10+J10</f>
        <v>19294</v>
      </c>
      <c r="L10" s="15">
        <v>275514</v>
      </c>
      <c r="M10" s="16">
        <v>36201</v>
      </c>
      <c r="N10" s="17">
        <f aca="true" t="shared" si="3" ref="N10:N15">L10+M10</f>
        <v>311715</v>
      </c>
      <c r="O10" s="19">
        <f aca="true" t="shared" si="4" ref="O10:O17">(K10-E10)/E10</f>
        <v>0.009839840887679262</v>
      </c>
      <c r="P10" s="20">
        <f aca="true" t="shared" si="5" ref="P10:P17">(N10-H10)/H10</f>
        <v>0.04155319952285326</v>
      </c>
      <c r="Q10" s="19">
        <f aca="true" t="shared" si="6" ref="Q10:Q15">K10/$K$17</f>
        <v>0.15385596835801377</v>
      </c>
      <c r="R10" s="20">
        <f aca="true" t="shared" si="7" ref="R10:R15">N10/$N$17</f>
        <v>0.15106953852915064</v>
      </c>
    </row>
    <row r="11" spans="2:18" ht="27.75" customHeight="1">
      <c r="B11" s="28" t="s">
        <v>18</v>
      </c>
      <c r="C11" s="25">
        <v>11934</v>
      </c>
      <c r="D11" s="22">
        <v>2958</v>
      </c>
      <c r="E11" s="22">
        <f t="shared" si="0"/>
        <v>14892</v>
      </c>
      <c r="F11" s="39">
        <v>222593</v>
      </c>
      <c r="G11" s="39">
        <v>25831</v>
      </c>
      <c r="H11" s="24">
        <f t="shared" si="1"/>
        <v>248424</v>
      </c>
      <c r="I11" s="25">
        <v>13182</v>
      </c>
      <c r="J11" s="22">
        <v>2897</v>
      </c>
      <c r="K11" s="22">
        <f t="shared" si="2"/>
        <v>16079</v>
      </c>
      <c r="L11" s="39">
        <v>248479</v>
      </c>
      <c r="M11" s="39">
        <v>27066</v>
      </c>
      <c r="N11" s="24">
        <f t="shared" si="3"/>
        <v>275545</v>
      </c>
      <c r="O11" s="26">
        <f t="shared" si="4"/>
        <v>0.07970722535589578</v>
      </c>
      <c r="P11" s="27">
        <f t="shared" si="5"/>
        <v>0.10917222168550543</v>
      </c>
      <c r="Q11" s="26">
        <f t="shared" si="6"/>
        <v>0.1282186231589356</v>
      </c>
      <c r="R11" s="27">
        <f t="shared" si="7"/>
        <v>0.13354011194204585</v>
      </c>
    </row>
    <row r="12" spans="2:18" ht="27.75" customHeight="1">
      <c r="B12" s="21" t="s">
        <v>30</v>
      </c>
      <c r="C12" s="25">
        <v>7487</v>
      </c>
      <c r="D12" s="22">
        <v>3273</v>
      </c>
      <c r="E12" s="22">
        <f t="shared" si="0"/>
        <v>10760</v>
      </c>
      <c r="F12" s="22">
        <v>131590</v>
      </c>
      <c r="G12" s="22">
        <v>36101</v>
      </c>
      <c r="H12" s="24">
        <f t="shared" si="1"/>
        <v>167691</v>
      </c>
      <c r="I12" s="25">
        <v>8080</v>
      </c>
      <c r="J12" s="22">
        <v>3810</v>
      </c>
      <c r="K12" s="22">
        <f t="shared" si="2"/>
        <v>11890</v>
      </c>
      <c r="L12" s="22">
        <v>143800</v>
      </c>
      <c r="M12" s="22">
        <v>42287</v>
      </c>
      <c r="N12" s="24">
        <f t="shared" si="3"/>
        <v>186087</v>
      </c>
      <c r="O12" s="26">
        <f t="shared" si="4"/>
        <v>0.1050185873605948</v>
      </c>
      <c r="P12" s="27">
        <f t="shared" si="5"/>
        <v>0.10970177290373365</v>
      </c>
      <c r="Q12" s="26">
        <f t="shared" si="6"/>
        <v>0.09481431863671523</v>
      </c>
      <c r="R12" s="27">
        <f t="shared" si="7"/>
        <v>0.09018519229512233</v>
      </c>
    </row>
    <row r="13" spans="2:18" ht="27.75" customHeight="1">
      <c r="B13" s="21" t="s">
        <v>10</v>
      </c>
      <c r="C13" s="25">
        <v>47074</v>
      </c>
      <c r="D13" s="22">
        <v>12520</v>
      </c>
      <c r="E13" s="22">
        <f t="shared" si="0"/>
        <v>59594</v>
      </c>
      <c r="F13" s="22">
        <v>817983</v>
      </c>
      <c r="G13" s="22">
        <v>132025</v>
      </c>
      <c r="H13" s="24">
        <f t="shared" si="1"/>
        <v>950008</v>
      </c>
      <c r="I13" s="25">
        <v>49715</v>
      </c>
      <c r="J13" s="22">
        <v>12550</v>
      </c>
      <c r="K13" s="22">
        <f t="shared" si="2"/>
        <v>62265</v>
      </c>
      <c r="L13" s="22">
        <v>884860</v>
      </c>
      <c r="M13" s="22">
        <v>134447</v>
      </c>
      <c r="N13" s="24">
        <f t="shared" si="3"/>
        <v>1019307</v>
      </c>
      <c r="O13" s="26">
        <f t="shared" si="4"/>
        <v>0.044819948316944656</v>
      </c>
      <c r="P13" s="27">
        <f t="shared" si="5"/>
        <v>0.07294570150988203</v>
      </c>
      <c r="Q13" s="26">
        <f t="shared" si="6"/>
        <v>0.49651922202818116</v>
      </c>
      <c r="R13" s="27">
        <f t="shared" si="7"/>
        <v>0.4939968821183869</v>
      </c>
    </row>
    <row r="14" spans="2:18" ht="27.75" customHeight="1">
      <c r="B14" s="28" t="s">
        <v>23</v>
      </c>
      <c r="C14" s="25">
        <v>300</v>
      </c>
      <c r="D14" s="22">
        <v>58</v>
      </c>
      <c r="E14" s="22">
        <f t="shared" si="0"/>
        <v>358</v>
      </c>
      <c r="F14" s="22">
        <v>4431</v>
      </c>
      <c r="G14" s="22">
        <v>814</v>
      </c>
      <c r="H14" s="24">
        <f t="shared" si="1"/>
        <v>5245</v>
      </c>
      <c r="I14" s="25">
        <v>1177</v>
      </c>
      <c r="J14" s="22">
        <v>148</v>
      </c>
      <c r="K14" s="22">
        <f t="shared" si="2"/>
        <v>1325</v>
      </c>
      <c r="L14" s="22">
        <v>17537</v>
      </c>
      <c r="M14" s="22">
        <v>2450</v>
      </c>
      <c r="N14" s="24">
        <f t="shared" si="3"/>
        <v>19987</v>
      </c>
      <c r="O14" s="26">
        <f>(K14-E14)/E14</f>
        <v>2.701117318435754</v>
      </c>
      <c r="P14" s="27">
        <f>(N14-H14)/H14</f>
        <v>2.8106768350810296</v>
      </c>
      <c r="Q14" s="26">
        <f t="shared" si="6"/>
        <v>0.010565935424192404</v>
      </c>
      <c r="R14" s="27">
        <f t="shared" si="7"/>
        <v>0.009686498457187285</v>
      </c>
    </row>
    <row r="15" spans="2:18" ht="27.75" customHeight="1">
      <c r="B15" s="21" t="s">
        <v>11</v>
      </c>
      <c r="C15" s="25">
        <v>12699</v>
      </c>
      <c r="D15" s="22">
        <v>2581</v>
      </c>
      <c r="E15" s="22">
        <f t="shared" si="0"/>
        <v>15280</v>
      </c>
      <c r="F15" s="22">
        <v>232994</v>
      </c>
      <c r="G15" s="22">
        <v>25287</v>
      </c>
      <c r="H15" s="24">
        <f t="shared" si="1"/>
        <v>258281</v>
      </c>
      <c r="I15" s="25">
        <v>11870</v>
      </c>
      <c r="J15" s="22">
        <v>2227</v>
      </c>
      <c r="K15" s="22">
        <f t="shared" si="2"/>
        <v>14097</v>
      </c>
      <c r="L15" s="22">
        <v>220717</v>
      </c>
      <c r="M15" s="22">
        <v>21849</v>
      </c>
      <c r="N15" s="24">
        <f t="shared" si="3"/>
        <v>242566</v>
      </c>
      <c r="O15" s="26">
        <f t="shared" si="4"/>
        <v>-0.07742146596858639</v>
      </c>
      <c r="P15" s="27">
        <f t="shared" si="5"/>
        <v>-0.060844583999597336</v>
      </c>
      <c r="Q15" s="26">
        <f t="shared" si="6"/>
        <v>0.112413578622521</v>
      </c>
      <c r="R15" s="27">
        <f t="shared" si="7"/>
        <v>0.11755717139971435</v>
      </c>
    </row>
    <row r="16" spans="2:18" ht="27.75" customHeight="1" thickBot="1">
      <c r="B16" s="5" t="s">
        <v>22</v>
      </c>
      <c r="C16" s="18">
        <v>0</v>
      </c>
      <c r="D16" s="15">
        <v>0</v>
      </c>
      <c r="E16" s="22">
        <f t="shared" si="0"/>
        <v>0</v>
      </c>
      <c r="F16" s="15">
        <v>0</v>
      </c>
      <c r="G16" s="16">
        <v>0</v>
      </c>
      <c r="H16" s="24">
        <f t="shared" si="1"/>
        <v>0</v>
      </c>
      <c r="I16" s="18">
        <v>403</v>
      </c>
      <c r="J16" s="15">
        <v>50</v>
      </c>
      <c r="K16" s="22">
        <f>I16+J16</f>
        <v>453</v>
      </c>
      <c r="L16" s="22">
        <v>7320.54</v>
      </c>
      <c r="M16" s="22">
        <v>859.977</v>
      </c>
      <c r="N16" s="24">
        <f>L16+M16</f>
        <v>8180.517</v>
      </c>
      <c r="O16" s="26">
        <v>0</v>
      </c>
      <c r="P16" s="27">
        <v>0</v>
      </c>
      <c r="Q16" s="26">
        <f>K16/$K$17</f>
        <v>0.0036123537714408747</v>
      </c>
      <c r="R16" s="27">
        <f>N16/$N$17</f>
        <v>0.003964605258392672</v>
      </c>
    </row>
    <row r="17" spans="2:18" ht="33.75" customHeight="1" thickBot="1">
      <c r="B17" s="29" t="s">
        <v>15</v>
      </c>
      <c r="C17" s="30">
        <f>SUM(C10:C16)</f>
        <v>95276</v>
      </c>
      <c r="D17" s="31">
        <f>SUM(D10:D16)</f>
        <v>24714</v>
      </c>
      <c r="E17" s="31">
        <f>SUM(E10:E15)</f>
        <v>119990</v>
      </c>
      <c r="F17" s="31">
        <f>SUM(F10:F16)</f>
        <v>1675547</v>
      </c>
      <c r="G17" s="32">
        <f>SUM(G10:G16)</f>
        <v>253381</v>
      </c>
      <c r="H17" s="33">
        <f>SUM(H10:H15)</f>
        <v>1928928</v>
      </c>
      <c r="I17" s="30">
        <f aca="true" t="shared" si="8" ref="I17:N17">SUM(I10:I16)</f>
        <v>100296</v>
      </c>
      <c r="J17" s="31">
        <f t="shared" si="8"/>
        <v>25107</v>
      </c>
      <c r="K17" s="31">
        <f t="shared" si="8"/>
        <v>125403</v>
      </c>
      <c r="L17" s="31">
        <f t="shared" si="8"/>
        <v>1798227.54</v>
      </c>
      <c r="M17" s="32">
        <f t="shared" si="8"/>
        <v>265159.977</v>
      </c>
      <c r="N17" s="33">
        <f t="shared" si="8"/>
        <v>2063387.517</v>
      </c>
      <c r="O17" s="34">
        <f t="shared" si="4"/>
        <v>0.04511209267438953</v>
      </c>
      <c r="P17" s="35">
        <f t="shared" si="5"/>
        <v>0.06970686153137909</v>
      </c>
      <c r="Q17" s="34">
        <f>SUM(Q10:Q16)</f>
        <v>1</v>
      </c>
      <c r="R17" s="35">
        <f>SUM(R10:R16)</f>
        <v>1</v>
      </c>
    </row>
    <row r="18" ht="16.5" customHeight="1">
      <c r="B18" s="43"/>
    </row>
    <row r="19" ht="17.25" customHeight="1">
      <c r="B19" s="43"/>
    </row>
  </sheetData>
  <sheetProtection/>
  <mergeCells count="13">
    <mergeCell ref="B2:R2"/>
    <mergeCell ref="B4:R4"/>
    <mergeCell ref="B5:R5"/>
    <mergeCell ref="L8:N8"/>
    <mergeCell ref="O8:P8"/>
    <mergeCell ref="Q8:R8"/>
    <mergeCell ref="C7:H7"/>
    <mergeCell ref="I7:N7"/>
    <mergeCell ref="F8:H8"/>
    <mergeCell ref="Q6:R6"/>
    <mergeCell ref="O7:R7"/>
    <mergeCell ref="C8:E8"/>
    <mergeCell ref="I8:K8"/>
  </mergeCells>
  <printOptions horizontalCentered="1" verticalCentered="1"/>
  <pageMargins left="0.2" right="0.23" top="0.7480314960629921" bottom="0.6692913385826772" header="0.5118110236220472" footer="0.5118110236220472"/>
  <pageSetup fitToHeight="1" fitToWidth="1" horizontalDpi="600" verticalDpi="600" orientation="landscape" paperSize="9" scale="76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Admin ALF</cp:lastModifiedBy>
  <cp:lastPrinted>2022-11-25T10:44:07Z</cp:lastPrinted>
  <dcterms:created xsi:type="dcterms:W3CDTF">2008-08-19T09:37:51Z</dcterms:created>
  <dcterms:modified xsi:type="dcterms:W3CDTF">2023-06-06T10:27:53Z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