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0" yWindow="5040" windowWidth="17928" windowHeight="6240" activeTab="0"/>
  </bookViews>
  <sheets>
    <sheet name="Prod. Mensal  " sheetId="1" r:id="rId1"/>
    <sheet name="Prod. Mensal Acumulada" sheetId="2" r:id="rId2"/>
    <sheet name="Frota  " sheetId="3" r:id="rId3"/>
    <sheet name="Folha1" sheetId="4" r:id="rId4"/>
  </sheets>
  <definedNames>
    <definedName name="_xlnm.Print_Area" localSheetId="2">'Frota  '!$A$1:$R$19</definedName>
    <definedName name="_xlnm.Print_Area" localSheetId="0">'Prod. Mensal  '!$B$2:$R$19</definedName>
    <definedName name="_xlnm.Print_Area" localSheetId="1">'Prod. Mensal Acumulada'!$A$1:$R$20</definedName>
  </definedNames>
  <calcPr fullCalcOnLoad="1"/>
</workbook>
</file>

<file path=xl/sharedStrings.xml><?xml version="1.0" encoding="utf-8"?>
<sst xmlns="http://schemas.openxmlformats.org/spreadsheetml/2006/main" count="107" uniqueCount="31">
  <si>
    <t>ALF</t>
  </si>
  <si>
    <t>EMPRESAS</t>
  </si>
  <si>
    <t>Valor contabilístico  €</t>
  </si>
  <si>
    <t>Nº de viaturas</t>
  </si>
  <si>
    <t>∆</t>
  </si>
  <si>
    <t>Passageiros</t>
  </si>
  <si>
    <t>Comerciais</t>
  </si>
  <si>
    <t>Total</t>
  </si>
  <si>
    <t>Valor</t>
  </si>
  <si>
    <t>Nº.Viat.</t>
  </si>
  <si>
    <t>LEASEPLAN</t>
  </si>
  <si>
    <t>LOCARENT</t>
  </si>
  <si>
    <t>Valor €</t>
  </si>
  <si>
    <t>TOTAL</t>
  </si>
  <si>
    <t>ALD AUTOMOTIVE</t>
  </si>
  <si>
    <t xml:space="preserve">TOTAL  </t>
  </si>
  <si>
    <t xml:space="preserve">ARVAL </t>
  </si>
  <si>
    <r>
      <t>(unid.:10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 xml:space="preserve"> euro)</t>
    </r>
  </si>
  <si>
    <t>ARVAL</t>
  </si>
  <si>
    <t xml:space="preserve">TOTAL MÊS  </t>
  </si>
  <si>
    <t xml:space="preserve">ARVAL  </t>
  </si>
  <si>
    <t xml:space="preserve">ALD AUTOMOTIVE </t>
  </si>
  <si>
    <t>RCICOM</t>
  </si>
  <si>
    <t xml:space="preserve">LEASYS </t>
  </si>
  <si>
    <t>KINTO</t>
  </si>
  <si>
    <t>Quota Mercado 2023</t>
  </si>
  <si>
    <t>QUADRO  1  -   PRODUÇÃO MENSAL COM INVESTIMENTO  -  AGOSTO  2023-22</t>
  </si>
  <si>
    <t>QUADRO  2  -   PRODUÇÃO ACUMULADA COM INVESTIMENTO  -  AGOSTO  2023-22</t>
  </si>
  <si>
    <t>TOTAL ACUM  AGO 2022</t>
  </si>
  <si>
    <t>TOTAL ACUM  AGO 2023</t>
  </si>
  <si>
    <t>QUADRO  3  -  FROTA COM INVESTIMENTO  -  AGOSTO  2023-22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</si>
</sst>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#,##0;\-&quot;€&quot;#,##0"/>
    <numFmt numFmtId="167" formatCode="&quot;€&quot;#,##0;[Red]\-&quot;€&quot;#,##0"/>
    <numFmt numFmtId="168" formatCode="&quot;€&quot;#,##0.00;\-&quot;€&quot;#,##0.00"/>
    <numFmt numFmtId="169" formatCode="&quot;€&quot;#,##0.00;[Red]\-&quot;€&quot;#,##0.00"/>
    <numFmt numFmtId="170" formatCode="_-&quot;€&quot;* #,##0_-;\-&quot;€&quot;* #,##0_-;_-&quot;€&quot;* &quot;-&quot;_-;_-@_-"/>
    <numFmt numFmtId="171" formatCode="_-&quot;€&quot;* #,##0.00_-;\-&quot;€&quot;* #,##0.00_-;_-&quot;€&quot;* &quot;-&quot;??_-;_-@_-"/>
    <numFmt numFmtId="172" formatCode="#,##0\ &quot;Esc.&quot;;\-#,##0\ &quot;Esc.&quot;"/>
    <numFmt numFmtId="173" formatCode="#,##0\ &quot;Esc.&quot;;[Red]\-#,##0\ &quot;Esc.&quot;"/>
    <numFmt numFmtId="174" formatCode="#,##0.00\ &quot;Esc.&quot;;\-#,##0.00\ &quot;Esc.&quot;"/>
    <numFmt numFmtId="175" formatCode="#,##0.00\ &quot;Esc.&quot;;[Red]\-#,##0.00\ &quot;Esc.&quot;"/>
    <numFmt numFmtId="176" formatCode="_-* #,##0\ &quot;Esc.&quot;_-;\-* #,##0\ &quot;Esc.&quot;_-;_-* &quot;-&quot;\ &quot;Esc.&quot;_-;_-@_-"/>
    <numFmt numFmtId="177" formatCode="_-* #,##0\ _E_s_c_._-;\-* #,##0\ _E_s_c_._-;_-* &quot;-&quot;\ _E_s_c_._-;_-@_-"/>
    <numFmt numFmtId="178" formatCode="_-* #,##0.00\ &quot;Esc.&quot;_-;\-* #,##0.00\ &quot;Esc.&quot;_-;_-* &quot;-&quot;??\ &quot;Esc.&quot;_-;_-@_-"/>
    <numFmt numFmtId="179" formatCode="_-* #,##0.00\ _E_s_c_._-;\-* #,##0.00\ _E_s_c_._-;_-* &quot;-&quot;??\ _E_s_c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\(0\)"/>
    <numFmt numFmtId="189" formatCode="0.0%"/>
    <numFmt numFmtId="190" formatCode="_(* #,##0.00_);_(* \(#,##0.00\);_(* &quot;/&quot;??_);_(@_)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2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vertAlign val="superscript"/>
      <sz val="10"/>
      <name val="Arial"/>
      <family val="2"/>
    </font>
    <font>
      <sz val="1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16" borderId="4" applyNumberFormat="0" applyAlignment="0" applyProtection="0"/>
    <xf numFmtId="0" fontId="7" fillId="0" borderId="5" applyNumberFormat="0" applyFill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0" borderId="0" applyNumberFormat="0" applyBorder="0" applyAlignment="0" applyProtection="0"/>
    <xf numFmtId="0" fontId="8" fillId="4" borderId="0" applyNumberFormat="0" applyBorder="0" applyAlignment="0" applyProtection="0"/>
    <xf numFmtId="0" fontId="9" fillId="7" borderId="4" applyNumberFormat="0" applyAlignment="0" applyProtection="0"/>
    <xf numFmtId="0" fontId="10" fillId="3" borderId="0" applyNumberFormat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1" fillId="21" borderId="0" applyNumberFormat="0" applyBorder="0" applyAlignment="0" applyProtection="0"/>
    <xf numFmtId="0" fontId="0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12" fillId="16" borderId="7" applyNumberFormat="0" applyAlignment="0" applyProtection="0"/>
    <xf numFmtId="185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  <xf numFmtId="187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0" fillId="0" borderId="10" xfId="0" applyBorder="1" applyAlignment="1">
      <alignment/>
    </xf>
    <xf numFmtId="0" fontId="20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188" fontId="24" fillId="0" borderId="12" xfId="0" applyNumberFormat="1" applyFont="1" applyBorder="1" applyAlignment="1">
      <alignment horizontal="center"/>
    </xf>
    <xf numFmtId="188" fontId="24" fillId="0" borderId="13" xfId="0" applyNumberFormat="1" applyFont="1" applyBorder="1" applyAlignment="1">
      <alignment horizontal="center"/>
    </xf>
    <xf numFmtId="188" fontId="24" fillId="0" borderId="14" xfId="0" applyNumberFormat="1" applyFont="1" applyBorder="1" applyAlignment="1">
      <alignment horizontal="center"/>
    </xf>
    <xf numFmtId="188" fontId="24" fillId="0" borderId="15" xfId="0" applyNumberFormat="1" applyFont="1" applyBorder="1" applyAlignment="1">
      <alignment horizontal="center"/>
    </xf>
    <xf numFmtId="188" fontId="25" fillId="0" borderId="16" xfId="0" applyNumberFormat="1" applyFont="1" applyBorder="1" applyAlignment="1">
      <alignment horizontal="center"/>
    </xf>
    <xf numFmtId="188" fontId="25" fillId="0" borderId="15" xfId="0" applyNumberFormat="1" applyFont="1" applyBorder="1" applyAlignment="1">
      <alignment horizontal="center"/>
    </xf>
    <xf numFmtId="0" fontId="0" fillId="0" borderId="17" xfId="0" applyBorder="1" applyAlignment="1">
      <alignment/>
    </xf>
    <xf numFmtId="3" fontId="0" fillId="0" borderId="11" xfId="0" applyNumberFormat="1" applyBorder="1" applyAlignment="1">
      <alignment/>
    </xf>
    <xf numFmtId="3" fontId="0" fillId="0" borderId="18" xfId="0" applyNumberFormat="1" applyBorder="1" applyAlignment="1">
      <alignment/>
    </xf>
    <xf numFmtId="3" fontId="0" fillId="0" borderId="19" xfId="0" applyNumberFormat="1" applyBorder="1" applyAlignment="1">
      <alignment/>
    </xf>
    <xf numFmtId="3" fontId="0" fillId="0" borderId="20" xfId="0" applyNumberFormat="1" applyBorder="1" applyAlignment="1">
      <alignment/>
    </xf>
    <xf numFmtId="3" fontId="0" fillId="0" borderId="21" xfId="0" applyNumberFormat="1" applyBorder="1" applyAlignment="1">
      <alignment/>
    </xf>
    <xf numFmtId="3" fontId="0" fillId="0" borderId="22" xfId="0" applyNumberFormat="1" applyBorder="1" applyAlignment="1">
      <alignment/>
    </xf>
    <xf numFmtId="189" fontId="0" fillId="0" borderId="0" xfId="0" applyNumberFormat="1" applyBorder="1" applyAlignment="1">
      <alignment/>
    </xf>
    <xf numFmtId="189" fontId="0" fillId="0" borderId="21" xfId="0" applyNumberFormat="1" applyBorder="1" applyAlignment="1">
      <alignment/>
    </xf>
    <xf numFmtId="0" fontId="0" fillId="0" borderId="23" xfId="0" applyBorder="1" applyAlignment="1">
      <alignment/>
    </xf>
    <xf numFmtId="3" fontId="0" fillId="0" borderId="24" xfId="0" applyNumberFormat="1" applyBorder="1" applyAlignment="1">
      <alignment/>
    </xf>
    <xf numFmtId="3" fontId="0" fillId="0" borderId="25" xfId="0" applyNumberFormat="1" applyBorder="1" applyAlignment="1">
      <alignment/>
    </xf>
    <xf numFmtId="3" fontId="0" fillId="0" borderId="26" xfId="0" applyNumberFormat="1" applyBorder="1" applyAlignment="1">
      <alignment/>
    </xf>
    <xf numFmtId="3" fontId="0" fillId="0" borderId="27" xfId="0" applyNumberFormat="1" applyBorder="1" applyAlignment="1">
      <alignment/>
    </xf>
    <xf numFmtId="189" fontId="0" fillId="0" borderId="28" xfId="0" applyNumberFormat="1" applyBorder="1" applyAlignment="1">
      <alignment/>
    </xf>
    <xf numFmtId="189" fontId="0" fillId="0" borderId="26" xfId="0" applyNumberFormat="1" applyBorder="1" applyAlignment="1">
      <alignment/>
    </xf>
    <xf numFmtId="0" fontId="0" fillId="0" borderId="23" xfId="0" applyFont="1" applyBorder="1" applyAlignment="1">
      <alignment/>
    </xf>
    <xf numFmtId="0" fontId="20" fillId="0" borderId="29" xfId="0" applyFont="1" applyBorder="1" applyAlignment="1">
      <alignment horizontal="right"/>
    </xf>
    <xf numFmtId="3" fontId="0" fillId="0" borderId="30" xfId="0" applyNumberFormat="1" applyBorder="1" applyAlignment="1">
      <alignment/>
    </xf>
    <xf numFmtId="3" fontId="0" fillId="0" borderId="31" xfId="0" applyNumberFormat="1" applyBorder="1" applyAlignment="1">
      <alignment/>
    </xf>
    <xf numFmtId="3" fontId="0" fillId="0" borderId="32" xfId="0" applyNumberFormat="1" applyBorder="1" applyAlignment="1">
      <alignment/>
    </xf>
    <xf numFmtId="3" fontId="0" fillId="0" borderId="33" xfId="0" applyNumberFormat="1" applyBorder="1" applyAlignment="1">
      <alignment/>
    </xf>
    <xf numFmtId="189" fontId="0" fillId="0" borderId="34" xfId="0" applyNumberFormat="1" applyBorder="1" applyAlignment="1">
      <alignment/>
    </xf>
    <xf numFmtId="189" fontId="0" fillId="0" borderId="33" xfId="0" applyNumberFormat="1" applyBorder="1" applyAlignment="1">
      <alignment/>
    </xf>
    <xf numFmtId="188" fontId="25" fillId="0" borderId="35" xfId="0" applyNumberFormat="1" applyFont="1" applyBorder="1" applyAlignment="1">
      <alignment horizontal="center"/>
    </xf>
    <xf numFmtId="188" fontId="25" fillId="0" borderId="14" xfId="0" applyNumberFormat="1" applyFont="1" applyBorder="1" applyAlignment="1">
      <alignment horizontal="center"/>
    </xf>
    <xf numFmtId="0" fontId="0" fillId="0" borderId="36" xfId="0" applyBorder="1" applyAlignment="1">
      <alignment/>
    </xf>
    <xf numFmtId="3" fontId="0" fillId="0" borderId="37" xfId="0" applyNumberFormat="1" applyBorder="1" applyAlignment="1">
      <alignment/>
    </xf>
    <xf numFmtId="3" fontId="0" fillId="0" borderId="38" xfId="0" applyNumberFormat="1" applyBorder="1" applyAlignment="1">
      <alignment/>
    </xf>
    <xf numFmtId="0" fontId="20" fillId="0" borderId="39" xfId="51" applyFont="1" applyBorder="1" applyAlignment="1">
      <alignment horizontal="right"/>
      <protection/>
    </xf>
    <xf numFmtId="0" fontId="20" fillId="0" borderId="29" xfId="51" applyFont="1" applyBorder="1" applyAlignment="1">
      <alignment horizontal="right"/>
      <protection/>
    </xf>
    <xf numFmtId="0" fontId="20" fillId="0" borderId="0" xfId="0" applyFont="1" applyAlignment="1">
      <alignment/>
    </xf>
    <xf numFmtId="0" fontId="27" fillId="0" borderId="23" xfId="0" applyFont="1" applyBorder="1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17" fontId="20" fillId="0" borderId="10" xfId="0" applyNumberFormat="1" applyFont="1" applyBorder="1" applyAlignment="1">
      <alignment horizontal="center"/>
    </xf>
    <xf numFmtId="0" fontId="20" fillId="0" borderId="40" xfId="0" applyFont="1" applyBorder="1" applyAlignment="1">
      <alignment horizontal="center"/>
    </xf>
    <xf numFmtId="0" fontId="20" fillId="0" borderId="41" xfId="0" applyFont="1" applyBorder="1" applyAlignment="1">
      <alignment horizontal="center"/>
    </xf>
    <xf numFmtId="0" fontId="20" fillId="0" borderId="42" xfId="0" applyFont="1" applyBorder="1" applyAlignment="1">
      <alignment horizontal="center"/>
    </xf>
    <xf numFmtId="0" fontId="20" fillId="0" borderId="43" xfId="0" applyFont="1" applyBorder="1" applyAlignment="1">
      <alignment horizontal="center"/>
    </xf>
    <xf numFmtId="0" fontId="20" fillId="0" borderId="44" xfId="0" applyFont="1" applyBorder="1" applyAlignment="1">
      <alignment horizontal="center"/>
    </xf>
    <xf numFmtId="0" fontId="20" fillId="0" borderId="0" xfId="0" applyFont="1" applyBorder="1" applyAlignment="1">
      <alignment horizontal="left"/>
    </xf>
    <xf numFmtId="0" fontId="0" fillId="0" borderId="45" xfId="0" applyFont="1" applyBorder="1" applyAlignment="1">
      <alignment horizontal="center"/>
    </xf>
    <xf numFmtId="0" fontId="0" fillId="0" borderId="45" xfId="0" applyBorder="1" applyAlignment="1">
      <alignment horizontal="center"/>
    </xf>
    <xf numFmtId="0" fontId="21" fillId="0" borderId="16" xfId="0" applyFont="1" applyBorder="1" applyAlignment="1">
      <alignment horizontal="center"/>
    </xf>
    <xf numFmtId="0" fontId="21" fillId="0" borderId="35" xfId="0" applyFont="1" applyBorder="1" applyAlignment="1">
      <alignment horizontal="center"/>
    </xf>
    <xf numFmtId="0" fontId="21" fillId="0" borderId="46" xfId="0" applyFont="1" applyBorder="1" applyAlignment="1">
      <alignment horizontal="center"/>
    </xf>
    <xf numFmtId="0" fontId="21" fillId="0" borderId="14" xfId="0" applyFont="1" applyBorder="1" applyAlignment="1">
      <alignment horizontal="center"/>
    </xf>
    <xf numFmtId="0" fontId="21" fillId="0" borderId="47" xfId="0" applyFont="1" applyBorder="1" applyAlignment="1">
      <alignment horizontal="center"/>
    </xf>
    <xf numFmtId="0" fontId="22" fillId="0" borderId="16" xfId="0" applyFont="1" applyBorder="1" applyAlignment="1">
      <alignment horizontal="center"/>
    </xf>
    <xf numFmtId="0" fontId="22" fillId="0" borderId="47" xfId="0" applyFont="1" applyBorder="1" applyAlignment="1">
      <alignment horizontal="center"/>
    </xf>
    <xf numFmtId="0" fontId="23" fillId="0" borderId="16" xfId="0" applyFont="1" applyBorder="1" applyAlignment="1">
      <alignment horizontal="center"/>
    </xf>
    <xf numFmtId="0" fontId="23" fillId="0" borderId="47" xfId="0" applyFont="1" applyBorder="1" applyAlignment="1">
      <alignment horizontal="center"/>
    </xf>
  </cellXfs>
  <cellStyles count="48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to" xfId="45"/>
    <cellStyle name="Entrada" xfId="46"/>
    <cellStyle name="Incorreto" xfId="47"/>
    <cellStyle name="Currency" xfId="48"/>
    <cellStyle name="Currency [0]" xfId="49"/>
    <cellStyle name="Neutro" xfId="50"/>
    <cellStyle name="Normal 2" xfId="51"/>
    <cellStyle name="Nota" xfId="52"/>
    <cellStyle name="Percent" xfId="53"/>
    <cellStyle name="Saída" xfId="54"/>
    <cellStyle name="Comma [0]" xfId="55"/>
    <cellStyle name="Texto de Aviso" xfId="56"/>
    <cellStyle name="Texto Explicativo" xfId="57"/>
    <cellStyle name="Título" xfId="58"/>
    <cellStyle name="Total" xfId="59"/>
    <cellStyle name="Verificar Célula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19"/>
  <sheetViews>
    <sheetView tabSelected="1" zoomScale="68" zoomScaleNormal="68" zoomScalePageLayoutView="0" workbookViewId="0" topLeftCell="A1">
      <selection activeCell="L10" sqref="L10:M16"/>
    </sheetView>
  </sheetViews>
  <sheetFormatPr defaultColWidth="9.140625" defaultRowHeight="12.75"/>
  <cols>
    <col min="1" max="1" width="3.28125" style="0" customWidth="1"/>
    <col min="2" max="2" width="21.00390625" style="0" customWidth="1"/>
    <col min="3" max="3" width="10.57421875" style="0" customWidth="1"/>
    <col min="4" max="4" width="10.28125" style="0" customWidth="1"/>
    <col min="5" max="5" width="9.8515625" style="0" customWidth="1"/>
    <col min="6" max="6" width="11.00390625" style="0" customWidth="1"/>
    <col min="7" max="7" width="10.28125" style="0" customWidth="1"/>
    <col min="8" max="9" width="10.421875" style="0" customWidth="1"/>
    <col min="10" max="14" width="10.28125" style="0" customWidth="1"/>
    <col min="15" max="15" width="9.57421875" style="0" customWidth="1"/>
    <col min="16" max="16" width="9.28125" style="0" customWidth="1"/>
    <col min="17" max="18" width="9.8515625" style="0" customWidth="1"/>
  </cols>
  <sheetData>
    <row r="2" spans="2:18" ht="21.75" customHeight="1">
      <c r="B2" s="45" t="s">
        <v>0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</row>
    <row r="3" spans="2:15" ht="15" customHeight="1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2:18" ht="20.25" customHeight="1">
      <c r="B4" s="46" t="s">
        <v>26</v>
      </c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</row>
    <row r="5" spans="2:18" ht="21.75" customHeight="1"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</row>
    <row r="6" spans="2:18" ht="16.5" customHeight="1" thickBot="1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Q6" s="54" t="s">
        <v>17</v>
      </c>
      <c r="R6" s="55"/>
    </row>
    <row r="7" spans="2:18" ht="16.5" customHeight="1">
      <c r="B7" s="3"/>
      <c r="C7" s="47">
        <v>44774</v>
      </c>
      <c r="D7" s="48"/>
      <c r="E7" s="48"/>
      <c r="F7" s="48"/>
      <c r="G7" s="48"/>
      <c r="H7" s="48"/>
      <c r="I7" s="47">
        <v>45139</v>
      </c>
      <c r="J7" s="48"/>
      <c r="K7" s="48"/>
      <c r="L7" s="48"/>
      <c r="M7" s="48"/>
      <c r="N7" s="49"/>
      <c r="O7" s="50" t="s">
        <v>13</v>
      </c>
      <c r="P7" s="51"/>
      <c r="Q7" s="51"/>
      <c r="R7" s="52"/>
    </row>
    <row r="8" spans="2:18" ht="16.5" customHeight="1">
      <c r="B8" s="4" t="s">
        <v>1</v>
      </c>
      <c r="C8" s="56" t="s">
        <v>3</v>
      </c>
      <c r="D8" s="57"/>
      <c r="E8" s="58"/>
      <c r="F8" s="59" t="s">
        <v>12</v>
      </c>
      <c r="G8" s="57"/>
      <c r="H8" s="60"/>
      <c r="I8" s="56" t="s">
        <v>3</v>
      </c>
      <c r="J8" s="57"/>
      <c r="K8" s="58"/>
      <c r="L8" s="59" t="s">
        <v>12</v>
      </c>
      <c r="M8" s="57"/>
      <c r="N8" s="60"/>
      <c r="O8" s="61" t="s">
        <v>4</v>
      </c>
      <c r="P8" s="62"/>
      <c r="Q8" s="63" t="s">
        <v>25</v>
      </c>
      <c r="R8" s="64"/>
    </row>
    <row r="9" spans="2:18" ht="16.5" customHeight="1">
      <c r="B9" s="5"/>
      <c r="C9" s="6" t="s">
        <v>5</v>
      </c>
      <c r="D9" s="7" t="s">
        <v>6</v>
      </c>
      <c r="E9" s="7" t="s">
        <v>7</v>
      </c>
      <c r="F9" s="7" t="s">
        <v>5</v>
      </c>
      <c r="G9" s="8" t="s">
        <v>6</v>
      </c>
      <c r="H9" s="9" t="s">
        <v>7</v>
      </c>
      <c r="I9" s="6" t="s">
        <v>5</v>
      </c>
      <c r="J9" s="7" t="s">
        <v>6</v>
      </c>
      <c r="K9" s="7" t="s">
        <v>7</v>
      </c>
      <c r="L9" s="7" t="s">
        <v>5</v>
      </c>
      <c r="M9" s="8" t="s">
        <v>6</v>
      </c>
      <c r="N9" s="9" t="s">
        <v>7</v>
      </c>
      <c r="O9" s="10" t="s">
        <v>9</v>
      </c>
      <c r="P9" s="11" t="s">
        <v>8</v>
      </c>
      <c r="Q9" s="36" t="s">
        <v>9</v>
      </c>
      <c r="R9" s="11" t="s">
        <v>8</v>
      </c>
    </row>
    <row r="10" spans="2:18" ht="27.75" customHeight="1">
      <c r="B10" s="38" t="s">
        <v>14</v>
      </c>
      <c r="C10" s="18">
        <v>298</v>
      </c>
      <c r="D10" s="15">
        <v>26</v>
      </c>
      <c r="E10" s="22">
        <f aca="true" t="shared" si="0" ref="E10:E16">C10+D10</f>
        <v>324</v>
      </c>
      <c r="F10" s="15">
        <v>6952</v>
      </c>
      <c r="G10" s="16">
        <v>501</v>
      </c>
      <c r="H10" s="17">
        <f aca="true" t="shared" si="1" ref="H10:H16">F10+G10</f>
        <v>7453</v>
      </c>
      <c r="I10" s="18">
        <v>315</v>
      </c>
      <c r="J10" s="15">
        <v>20</v>
      </c>
      <c r="K10" s="15">
        <f aca="true" t="shared" si="2" ref="K10:K16">I10+J10</f>
        <v>335</v>
      </c>
      <c r="L10" s="15">
        <v>9713</v>
      </c>
      <c r="M10" s="16">
        <v>611</v>
      </c>
      <c r="N10" s="17">
        <f aca="true" t="shared" si="3" ref="N10:N16">L10+M10</f>
        <v>10324</v>
      </c>
      <c r="O10" s="19">
        <f aca="true" t="shared" si="4" ref="O10:O15">(K10-E10)/E10</f>
        <v>0.033950617283950615</v>
      </c>
      <c r="P10" s="20">
        <f aca="true" t="shared" si="5" ref="P10:P15">(N10-H10)/H10</f>
        <v>0.3852140077821012</v>
      </c>
      <c r="Q10" s="19">
        <f aca="true" t="shared" si="6" ref="Q10:Q15">K10/$K$17</f>
        <v>0.12275558812751924</v>
      </c>
      <c r="R10" s="20">
        <f aca="true" t="shared" si="7" ref="R10:R15">N10/$N$17</f>
        <v>0.11744759705845417</v>
      </c>
    </row>
    <row r="11" spans="2:18" ht="27.75" customHeight="1">
      <c r="B11" s="28" t="s">
        <v>20</v>
      </c>
      <c r="C11" s="25">
        <v>235</v>
      </c>
      <c r="D11" s="22">
        <v>36</v>
      </c>
      <c r="E11" s="22">
        <f t="shared" si="0"/>
        <v>271</v>
      </c>
      <c r="F11" s="22">
        <v>6340</v>
      </c>
      <c r="G11" s="23">
        <v>573</v>
      </c>
      <c r="H11" s="24">
        <f t="shared" si="1"/>
        <v>6913</v>
      </c>
      <c r="I11" s="25">
        <v>265</v>
      </c>
      <c r="J11" s="22">
        <v>162</v>
      </c>
      <c r="K11" s="22">
        <f t="shared" si="2"/>
        <v>427</v>
      </c>
      <c r="L11" s="22">
        <v>8413</v>
      </c>
      <c r="M11" s="23">
        <v>2960</v>
      </c>
      <c r="N11" s="24">
        <f t="shared" si="3"/>
        <v>11373</v>
      </c>
      <c r="O11" s="26">
        <f t="shared" si="4"/>
        <v>0.5756457564575646</v>
      </c>
      <c r="P11" s="27">
        <f t="shared" si="5"/>
        <v>0.6451612903225806</v>
      </c>
      <c r="Q11" s="26">
        <f t="shared" si="6"/>
        <v>0.15646757053865884</v>
      </c>
      <c r="R11" s="27">
        <f t="shared" si="7"/>
        <v>0.12938120121520721</v>
      </c>
    </row>
    <row r="12" spans="2:18" ht="27.75" customHeight="1">
      <c r="B12" s="21" t="s">
        <v>24</v>
      </c>
      <c r="C12" s="25">
        <v>103</v>
      </c>
      <c r="D12" s="22">
        <v>67</v>
      </c>
      <c r="E12" s="22">
        <f t="shared" si="0"/>
        <v>170</v>
      </c>
      <c r="F12" s="22">
        <v>2562</v>
      </c>
      <c r="G12" s="22">
        <v>1141</v>
      </c>
      <c r="H12" s="24">
        <f t="shared" si="1"/>
        <v>3703</v>
      </c>
      <c r="I12" s="25">
        <v>263</v>
      </c>
      <c r="J12" s="22">
        <v>93</v>
      </c>
      <c r="K12" s="22">
        <f t="shared" si="2"/>
        <v>356</v>
      </c>
      <c r="L12" s="22">
        <v>6759</v>
      </c>
      <c r="M12" s="23">
        <v>2082</v>
      </c>
      <c r="N12" s="24">
        <f t="shared" si="3"/>
        <v>8841</v>
      </c>
      <c r="O12" s="26">
        <f t="shared" si="4"/>
        <v>1.0941176470588236</v>
      </c>
      <c r="P12" s="27">
        <f t="shared" si="5"/>
        <v>1.387523629489603</v>
      </c>
      <c r="Q12" s="26">
        <f t="shared" si="6"/>
        <v>0.13045071454745327</v>
      </c>
      <c r="R12" s="27">
        <f t="shared" si="7"/>
        <v>0.10057673436592342</v>
      </c>
    </row>
    <row r="13" spans="2:18" ht="27.75" customHeight="1">
      <c r="B13" s="21" t="s">
        <v>10</v>
      </c>
      <c r="C13" s="25">
        <v>679</v>
      </c>
      <c r="D13" s="22">
        <v>83</v>
      </c>
      <c r="E13" s="22">
        <f t="shared" si="0"/>
        <v>762</v>
      </c>
      <c r="F13" s="22">
        <v>19588</v>
      </c>
      <c r="G13" s="22">
        <v>1496</v>
      </c>
      <c r="H13" s="24">
        <f t="shared" si="1"/>
        <v>21084</v>
      </c>
      <c r="I13" s="25">
        <v>1081</v>
      </c>
      <c r="J13" s="22">
        <v>162</v>
      </c>
      <c r="K13" s="22">
        <f t="shared" si="2"/>
        <v>1243</v>
      </c>
      <c r="L13" s="22">
        <v>43466</v>
      </c>
      <c r="M13" s="23">
        <v>3254</v>
      </c>
      <c r="N13" s="24">
        <f t="shared" si="3"/>
        <v>46720</v>
      </c>
      <c r="O13" s="26">
        <f t="shared" si="4"/>
        <v>0.631233595800525</v>
      </c>
      <c r="P13" s="27">
        <f t="shared" si="5"/>
        <v>1.2158983115158415</v>
      </c>
      <c r="Q13" s="26">
        <f t="shared" si="6"/>
        <v>0.4554781971418102</v>
      </c>
      <c r="R13" s="27">
        <f t="shared" si="7"/>
        <v>0.5314947437592967</v>
      </c>
    </row>
    <row r="14" spans="2:18" ht="27.75" customHeight="1">
      <c r="B14" s="28" t="s">
        <v>23</v>
      </c>
      <c r="C14" s="25">
        <v>57</v>
      </c>
      <c r="D14" s="22">
        <v>7</v>
      </c>
      <c r="E14" s="22">
        <f t="shared" si="0"/>
        <v>64</v>
      </c>
      <c r="F14" s="22">
        <v>1106</v>
      </c>
      <c r="G14" s="22">
        <v>146</v>
      </c>
      <c r="H14" s="24">
        <f t="shared" si="1"/>
        <v>1252</v>
      </c>
      <c r="I14" s="25">
        <v>61</v>
      </c>
      <c r="J14" s="22">
        <v>16</v>
      </c>
      <c r="K14" s="22">
        <f t="shared" si="2"/>
        <v>77</v>
      </c>
      <c r="L14" s="22">
        <v>1375</v>
      </c>
      <c r="M14" s="23">
        <v>307</v>
      </c>
      <c r="N14" s="24">
        <f t="shared" si="3"/>
        <v>1682</v>
      </c>
      <c r="O14" s="26">
        <f>(K14-E14)/E14</f>
        <v>0.203125</v>
      </c>
      <c r="P14" s="27">
        <f>(N14-H14)/H14</f>
        <v>0.34345047923322686</v>
      </c>
      <c r="Q14" s="26">
        <f t="shared" si="6"/>
        <v>0.028215463539758154</v>
      </c>
      <c r="R14" s="27">
        <f t="shared" si="7"/>
        <v>0.019134720869073994</v>
      </c>
    </row>
    <row r="15" spans="2:18" ht="27.75" customHeight="1">
      <c r="B15" s="21" t="s">
        <v>11</v>
      </c>
      <c r="C15" s="25">
        <v>190</v>
      </c>
      <c r="D15" s="22">
        <v>9</v>
      </c>
      <c r="E15" s="22">
        <f t="shared" si="0"/>
        <v>199</v>
      </c>
      <c r="F15" s="22">
        <v>5485</v>
      </c>
      <c r="G15" s="22">
        <v>185</v>
      </c>
      <c r="H15" s="24">
        <f t="shared" si="1"/>
        <v>5670</v>
      </c>
      <c r="I15" s="25">
        <v>210</v>
      </c>
      <c r="J15" s="22">
        <v>11</v>
      </c>
      <c r="K15" s="22">
        <f t="shared" si="2"/>
        <v>221</v>
      </c>
      <c r="L15" s="22">
        <v>7168</v>
      </c>
      <c r="M15" s="23">
        <v>333</v>
      </c>
      <c r="N15" s="24">
        <f t="shared" si="3"/>
        <v>7501</v>
      </c>
      <c r="O15" s="26">
        <f t="shared" si="4"/>
        <v>0.11055276381909548</v>
      </c>
      <c r="P15" s="27">
        <f t="shared" si="5"/>
        <v>0.32292768959435625</v>
      </c>
      <c r="Q15" s="26">
        <f t="shared" si="6"/>
        <v>0.08098204470502016</v>
      </c>
      <c r="R15" s="27">
        <f t="shared" si="7"/>
        <v>0.0853326642324162</v>
      </c>
    </row>
    <row r="16" spans="2:18" ht="27.75" customHeight="1" thickBot="1">
      <c r="B16" s="5" t="s">
        <v>22</v>
      </c>
      <c r="C16" s="25">
        <v>14</v>
      </c>
      <c r="D16" s="15">
        <v>5</v>
      </c>
      <c r="E16" s="22">
        <f t="shared" si="0"/>
        <v>19</v>
      </c>
      <c r="F16" s="15">
        <v>304.817</v>
      </c>
      <c r="G16" s="16">
        <v>78.649</v>
      </c>
      <c r="H16" s="24">
        <f t="shared" si="1"/>
        <v>383.466</v>
      </c>
      <c r="I16" s="18">
        <v>55</v>
      </c>
      <c r="J16" s="15">
        <v>15</v>
      </c>
      <c r="K16" s="22">
        <f t="shared" si="2"/>
        <v>70</v>
      </c>
      <c r="L16" s="15">
        <v>1176.938</v>
      </c>
      <c r="M16" s="16">
        <v>285.095</v>
      </c>
      <c r="N16" s="24">
        <f t="shared" si="3"/>
        <v>1462.0330000000001</v>
      </c>
      <c r="O16" s="26">
        <f>(K16-E16)/E16</f>
        <v>2.6842105263157894</v>
      </c>
      <c r="P16" s="27">
        <f>(N16-H16)/H16</f>
        <v>2.8126796117517587</v>
      </c>
      <c r="Q16" s="26">
        <f>K16/$K$17</f>
        <v>0.02565042139978014</v>
      </c>
      <c r="R16" s="27">
        <f>N16/$N$17</f>
        <v>0.01663233849962834</v>
      </c>
    </row>
    <row r="17" spans="2:18" ht="34.5" customHeight="1" thickBot="1">
      <c r="B17" s="41" t="s">
        <v>19</v>
      </c>
      <c r="C17" s="40">
        <f>SUM(C10:C16)</f>
        <v>1576</v>
      </c>
      <c r="D17" s="31">
        <f aca="true" t="shared" si="8" ref="D17:N17">SUM(D10:D16)</f>
        <v>233</v>
      </c>
      <c r="E17" s="31">
        <f t="shared" si="8"/>
        <v>1809</v>
      </c>
      <c r="F17" s="31">
        <f t="shared" si="8"/>
        <v>42337.817</v>
      </c>
      <c r="G17" s="32">
        <f t="shared" si="8"/>
        <v>4120.649</v>
      </c>
      <c r="H17" s="33">
        <f t="shared" si="8"/>
        <v>46458.466</v>
      </c>
      <c r="I17" s="30">
        <f t="shared" si="8"/>
        <v>2250</v>
      </c>
      <c r="J17" s="31">
        <f t="shared" si="8"/>
        <v>479</v>
      </c>
      <c r="K17" s="31">
        <f t="shared" si="8"/>
        <v>2729</v>
      </c>
      <c r="L17" s="31">
        <f t="shared" si="8"/>
        <v>78070.938</v>
      </c>
      <c r="M17" s="32">
        <f t="shared" si="8"/>
        <v>9832.095</v>
      </c>
      <c r="N17" s="33">
        <f t="shared" si="8"/>
        <v>87903.033</v>
      </c>
      <c r="O17" s="34">
        <f>(K17-E17)/E17</f>
        <v>0.5085682697622996</v>
      </c>
      <c r="P17" s="35">
        <f>(N17-H17)/H17</f>
        <v>0.8920778184970635</v>
      </c>
      <c r="Q17" s="34">
        <f>SUM(Q10:Q16)</f>
        <v>1</v>
      </c>
      <c r="R17" s="35">
        <f>SUM(R10:R16)</f>
        <v>1</v>
      </c>
    </row>
    <row r="18" spans="2:18" ht="16.5" customHeight="1"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</row>
    <row r="19" ht="21" customHeight="1">
      <c r="B19" s="43"/>
    </row>
  </sheetData>
  <sheetProtection/>
  <mergeCells count="14">
    <mergeCell ref="B18:R18"/>
    <mergeCell ref="Q6:R6"/>
    <mergeCell ref="C8:E8"/>
    <mergeCell ref="F8:H8"/>
    <mergeCell ref="I8:K8"/>
    <mergeCell ref="L8:N8"/>
    <mergeCell ref="O8:P8"/>
    <mergeCell ref="Q8:R8"/>
    <mergeCell ref="B2:R2"/>
    <mergeCell ref="B4:R4"/>
    <mergeCell ref="B5:R5"/>
    <mergeCell ref="C7:H7"/>
    <mergeCell ref="I7:N7"/>
    <mergeCell ref="O7:R7"/>
  </mergeCells>
  <printOptions horizontalCentered="1" verticalCentered="1"/>
  <pageMargins left="0.1968503937007874" right="0.2362204724409449" top="0.7480314960629921" bottom="0.6692913385826772" header="0.5118110236220472" footer="0.5118110236220472"/>
  <pageSetup fitToHeight="1" fitToWidth="1" horizontalDpi="600" verticalDpi="600" orientation="landscape" paperSize="9" scale="77" r:id="rId1"/>
  <headerFooter alignWithMargins="0">
    <oddFooter>&amp;L&amp;D 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19"/>
  <sheetViews>
    <sheetView zoomScale="69" zoomScaleNormal="69" zoomScalePageLayoutView="0" workbookViewId="0" topLeftCell="A10">
      <selection activeCell="I19" sqref="I19"/>
    </sheetView>
  </sheetViews>
  <sheetFormatPr defaultColWidth="9.140625" defaultRowHeight="12.75"/>
  <cols>
    <col min="1" max="1" width="3.28125" style="0" customWidth="1"/>
    <col min="2" max="2" width="20.57421875" style="0" customWidth="1"/>
    <col min="3" max="3" width="10.28125" style="0" customWidth="1"/>
    <col min="4" max="5" width="9.8515625" style="0" customWidth="1"/>
    <col min="6" max="6" width="11.00390625" style="0" customWidth="1"/>
    <col min="7" max="7" width="10.28125" style="0" customWidth="1"/>
    <col min="8" max="9" width="10.421875" style="0" customWidth="1"/>
    <col min="10" max="13" width="10.28125" style="0" customWidth="1"/>
    <col min="14" max="14" width="11.57421875" style="0" customWidth="1"/>
    <col min="15" max="16" width="9.00390625" style="0" customWidth="1"/>
  </cols>
  <sheetData>
    <row r="2" spans="2:18" ht="21.75" customHeight="1">
      <c r="B2" s="45" t="s">
        <v>0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</row>
    <row r="3" spans="2:15" ht="15" customHeight="1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2:18" ht="20.25" customHeight="1">
      <c r="B4" s="46" t="s">
        <v>27</v>
      </c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</row>
    <row r="5" spans="2:18" ht="21.75" customHeight="1"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</row>
    <row r="6" spans="2:18" ht="16.5" customHeight="1" thickBot="1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Q6" s="54" t="s">
        <v>17</v>
      </c>
      <c r="R6" s="55"/>
    </row>
    <row r="7" spans="2:18" ht="16.5" customHeight="1">
      <c r="B7" s="3"/>
      <c r="C7" s="47" t="s">
        <v>28</v>
      </c>
      <c r="D7" s="48"/>
      <c r="E7" s="48"/>
      <c r="F7" s="48"/>
      <c r="G7" s="48"/>
      <c r="H7" s="48"/>
      <c r="I7" s="47" t="s">
        <v>29</v>
      </c>
      <c r="J7" s="48"/>
      <c r="K7" s="48"/>
      <c r="L7" s="48"/>
      <c r="M7" s="48"/>
      <c r="N7" s="48"/>
      <c r="O7" s="50" t="s">
        <v>13</v>
      </c>
      <c r="P7" s="51"/>
      <c r="Q7" s="51"/>
      <c r="R7" s="52"/>
    </row>
    <row r="8" spans="2:18" ht="16.5" customHeight="1">
      <c r="B8" s="4" t="s">
        <v>1</v>
      </c>
      <c r="C8" s="56" t="s">
        <v>3</v>
      </c>
      <c r="D8" s="57"/>
      <c r="E8" s="58"/>
      <c r="F8" s="59" t="s">
        <v>12</v>
      </c>
      <c r="G8" s="57"/>
      <c r="H8" s="60"/>
      <c r="I8" s="56" t="s">
        <v>3</v>
      </c>
      <c r="J8" s="57"/>
      <c r="K8" s="58"/>
      <c r="L8" s="59" t="s">
        <v>12</v>
      </c>
      <c r="M8" s="57"/>
      <c r="N8" s="60"/>
      <c r="O8" s="61" t="s">
        <v>4</v>
      </c>
      <c r="P8" s="62"/>
      <c r="Q8" s="63" t="s">
        <v>25</v>
      </c>
      <c r="R8" s="64"/>
    </row>
    <row r="9" spans="2:18" ht="16.5" customHeight="1">
      <c r="B9" s="5"/>
      <c r="C9" s="6" t="s">
        <v>5</v>
      </c>
      <c r="D9" s="7" t="s">
        <v>6</v>
      </c>
      <c r="E9" s="7" t="s">
        <v>7</v>
      </c>
      <c r="F9" s="7" t="s">
        <v>5</v>
      </c>
      <c r="G9" s="8" t="s">
        <v>6</v>
      </c>
      <c r="H9" s="9" t="s">
        <v>7</v>
      </c>
      <c r="I9" s="6" t="s">
        <v>5</v>
      </c>
      <c r="J9" s="7" t="s">
        <v>6</v>
      </c>
      <c r="K9" s="7" t="s">
        <v>7</v>
      </c>
      <c r="L9" s="7" t="s">
        <v>5</v>
      </c>
      <c r="M9" s="8" t="s">
        <v>6</v>
      </c>
      <c r="N9" s="9" t="s">
        <v>7</v>
      </c>
      <c r="O9" s="10" t="s">
        <v>9</v>
      </c>
      <c r="P9" s="11" t="s">
        <v>8</v>
      </c>
      <c r="Q9" s="36" t="s">
        <v>9</v>
      </c>
      <c r="R9" s="11" t="s">
        <v>8</v>
      </c>
    </row>
    <row r="10" spans="2:18" ht="27.75" customHeight="1">
      <c r="B10" s="12" t="s">
        <v>21</v>
      </c>
      <c r="C10" s="18">
        <v>2534</v>
      </c>
      <c r="D10" s="15">
        <v>426</v>
      </c>
      <c r="E10" s="15">
        <f aca="true" t="shared" si="0" ref="E10:E16">C10+D10</f>
        <v>2960</v>
      </c>
      <c r="F10" s="15">
        <v>60639</v>
      </c>
      <c r="G10" s="16">
        <v>9067</v>
      </c>
      <c r="H10" s="17">
        <f aca="true" t="shared" si="1" ref="H10:H16">F10+G10</f>
        <v>69706</v>
      </c>
      <c r="I10" s="18">
        <v>3053</v>
      </c>
      <c r="J10" s="15">
        <v>240</v>
      </c>
      <c r="K10" s="15">
        <f aca="true" t="shared" si="2" ref="K10:K15">I10+J10</f>
        <v>3293</v>
      </c>
      <c r="L10" s="15">
        <v>84384.30252000001</v>
      </c>
      <c r="M10" s="16">
        <v>6128.22587</v>
      </c>
      <c r="N10" s="17">
        <f aca="true" t="shared" si="3" ref="N10:N15">L10+M10</f>
        <v>90512.52839</v>
      </c>
      <c r="O10" s="19">
        <f aca="true" t="shared" si="4" ref="O10:O17">(K10-E10)/E10</f>
        <v>0.1125</v>
      </c>
      <c r="P10" s="20">
        <f aca="true" t="shared" si="5" ref="P10:P17">(N10-H10)/H10</f>
        <v>0.29848977692020784</v>
      </c>
      <c r="Q10" s="19">
        <f aca="true" t="shared" si="6" ref="Q10:Q15">K10/$K$17</f>
        <v>0.153462578059465</v>
      </c>
      <c r="R10" s="20">
        <f aca="true" t="shared" si="7" ref="R10:R15">N10/$N$17</f>
        <v>0.15069461530543227</v>
      </c>
    </row>
    <row r="11" spans="2:18" ht="27.75" customHeight="1">
      <c r="B11" s="28" t="s">
        <v>16</v>
      </c>
      <c r="C11" s="25">
        <v>1878</v>
      </c>
      <c r="D11" s="22">
        <v>385</v>
      </c>
      <c r="E11" s="22">
        <f t="shared" si="0"/>
        <v>2263</v>
      </c>
      <c r="F11" s="22">
        <v>53023</v>
      </c>
      <c r="G11" s="23">
        <v>7336</v>
      </c>
      <c r="H11" s="24">
        <f t="shared" si="1"/>
        <v>60359</v>
      </c>
      <c r="I11" s="25">
        <v>2411</v>
      </c>
      <c r="J11" s="22">
        <v>737</v>
      </c>
      <c r="K11" s="22">
        <f t="shared" si="2"/>
        <v>3148</v>
      </c>
      <c r="L11" s="22">
        <v>70580.22919000001</v>
      </c>
      <c r="M11" s="23">
        <v>13675.066350000001</v>
      </c>
      <c r="N11" s="24">
        <f t="shared" si="3"/>
        <v>84255.29554000002</v>
      </c>
      <c r="O11" s="26">
        <f t="shared" si="4"/>
        <v>0.3910737958462218</v>
      </c>
      <c r="P11" s="27">
        <f t="shared" si="5"/>
        <v>0.39590277406849056</v>
      </c>
      <c r="Q11" s="26">
        <f t="shared" si="6"/>
        <v>0.1467051915369559</v>
      </c>
      <c r="R11" s="27">
        <f t="shared" si="7"/>
        <v>0.14027692712480425</v>
      </c>
    </row>
    <row r="12" spans="2:18" ht="27.75" customHeight="1">
      <c r="B12" s="21" t="s">
        <v>24</v>
      </c>
      <c r="C12" s="25">
        <v>1167</v>
      </c>
      <c r="D12" s="22">
        <v>489</v>
      </c>
      <c r="E12" s="23">
        <f t="shared" si="0"/>
        <v>1656</v>
      </c>
      <c r="F12" s="22">
        <v>28199</v>
      </c>
      <c r="G12" s="22">
        <v>7955</v>
      </c>
      <c r="H12" s="24">
        <f t="shared" si="1"/>
        <v>36154</v>
      </c>
      <c r="I12" s="25">
        <v>2020</v>
      </c>
      <c r="J12" s="22">
        <v>370</v>
      </c>
      <c r="K12" s="22">
        <f t="shared" si="2"/>
        <v>2390</v>
      </c>
      <c r="L12" s="22">
        <v>51555</v>
      </c>
      <c r="M12" s="23">
        <v>7740</v>
      </c>
      <c r="N12" s="24">
        <f t="shared" si="3"/>
        <v>59295</v>
      </c>
      <c r="O12" s="26">
        <f t="shared" si="4"/>
        <v>0.44323671497584544</v>
      </c>
      <c r="P12" s="27">
        <f t="shared" si="5"/>
        <v>0.6400674890745146</v>
      </c>
      <c r="Q12" s="26">
        <f t="shared" si="6"/>
        <v>0.11138037095721876</v>
      </c>
      <c r="R12" s="27">
        <f t="shared" si="7"/>
        <v>0.09872044647824477</v>
      </c>
    </row>
    <row r="13" spans="2:18" ht="27.75" customHeight="1">
      <c r="B13" s="21" t="s">
        <v>10</v>
      </c>
      <c r="C13" s="25">
        <v>6619</v>
      </c>
      <c r="D13" s="22">
        <v>1617</v>
      </c>
      <c r="E13" s="22">
        <f t="shared" si="0"/>
        <v>8236</v>
      </c>
      <c r="F13" s="22">
        <v>173898</v>
      </c>
      <c r="G13" s="22">
        <v>27642</v>
      </c>
      <c r="H13" s="24">
        <f t="shared" si="1"/>
        <v>201540</v>
      </c>
      <c r="I13" s="25">
        <v>8236</v>
      </c>
      <c r="J13" s="22">
        <v>1300</v>
      </c>
      <c r="K13" s="22">
        <f t="shared" si="2"/>
        <v>9536</v>
      </c>
      <c r="L13" s="22">
        <v>253230.44092</v>
      </c>
      <c r="M13" s="23">
        <v>29808.55169</v>
      </c>
      <c r="N13" s="24">
        <f t="shared" si="3"/>
        <v>283038.99261</v>
      </c>
      <c r="O13" s="26">
        <f t="shared" si="4"/>
        <v>0.15784361340456532</v>
      </c>
      <c r="P13" s="27">
        <f t="shared" si="5"/>
        <v>0.40438122759749934</v>
      </c>
      <c r="Q13" s="26">
        <f t="shared" si="6"/>
        <v>0.44440301985273556</v>
      </c>
      <c r="R13" s="27">
        <f t="shared" si="7"/>
        <v>0.4712325781467548</v>
      </c>
    </row>
    <row r="14" spans="2:18" ht="27.75" customHeight="1">
      <c r="B14" s="44" t="s">
        <v>23</v>
      </c>
      <c r="C14" s="25">
        <v>657</v>
      </c>
      <c r="D14" s="22">
        <v>51</v>
      </c>
      <c r="E14" s="22">
        <f t="shared" si="0"/>
        <v>708</v>
      </c>
      <c r="F14" s="22">
        <v>10708</v>
      </c>
      <c r="G14" s="22">
        <v>1060</v>
      </c>
      <c r="H14" s="24">
        <f t="shared" si="1"/>
        <v>11768</v>
      </c>
      <c r="I14" s="25">
        <v>309</v>
      </c>
      <c r="J14" s="22">
        <v>98</v>
      </c>
      <c r="K14" s="22">
        <f t="shared" si="2"/>
        <v>407</v>
      </c>
      <c r="L14" s="22">
        <v>6451.248810000001</v>
      </c>
      <c r="M14" s="23">
        <v>2009.48873</v>
      </c>
      <c r="N14" s="24">
        <f t="shared" si="3"/>
        <v>8460.737540000002</v>
      </c>
      <c r="O14" s="26">
        <f>(K14-E14)/E14</f>
        <v>-0.4251412429378531</v>
      </c>
      <c r="P14" s="27">
        <f>(N14-H14)/H14</f>
        <v>-0.28103861828687954</v>
      </c>
      <c r="Q14" s="26">
        <f t="shared" si="6"/>
        <v>0.01896728492869792</v>
      </c>
      <c r="R14" s="27">
        <f t="shared" si="7"/>
        <v>0.014086310607708012</v>
      </c>
    </row>
    <row r="15" spans="2:18" ht="27.75" customHeight="1">
      <c r="B15" s="21" t="s">
        <v>11</v>
      </c>
      <c r="C15" s="25">
        <v>1276</v>
      </c>
      <c r="D15" s="22">
        <v>172</v>
      </c>
      <c r="E15" s="22">
        <f t="shared" si="0"/>
        <v>1448</v>
      </c>
      <c r="F15" s="22">
        <v>39555</v>
      </c>
      <c r="G15" s="22">
        <v>3766</v>
      </c>
      <c r="H15" s="24">
        <f t="shared" si="1"/>
        <v>43321</v>
      </c>
      <c r="I15" s="25">
        <v>1984</v>
      </c>
      <c r="J15" s="22">
        <v>169</v>
      </c>
      <c r="K15" s="22">
        <f t="shared" si="2"/>
        <v>2153</v>
      </c>
      <c r="L15" s="22">
        <v>59685</v>
      </c>
      <c r="M15" s="23">
        <v>3981</v>
      </c>
      <c r="N15" s="24">
        <f t="shared" si="3"/>
        <v>63666</v>
      </c>
      <c r="O15" s="26">
        <f t="shared" si="4"/>
        <v>0.48687845303867405</v>
      </c>
      <c r="P15" s="27">
        <f t="shared" si="5"/>
        <v>0.4696336649661827</v>
      </c>
      <c r="Q15" s="26">
        <f t="shared" si="6"/>
        <v>0.10033553919284183</v>
      </c>
      <c r="R15" s="27">
        <f t="shared" si="7"/>
        <v>0.1059977391935902</v>
      </c>
    </row>
    <row r="16" spans="2:18" ht="27.75" customHeight="1" thickBot="1">
      <c r="B16" s="5" t="s">
        <v>22</v>
      </c>
      <c r="C16" s="18">
        <v>190</v>
      </c>
      <c r="D16" s="15">
        <v>28</v>
      </c>
      <c r="E16" s="22">
        <f t="shared" si="0"/>
        <v>218</v>
      </c>
      <c r="F16" s="15">
        <v>4080.8230000000003</v>
      </c>
      <c r="G16" s="16">
        <v>530.328</v>
      </c>
      <c r="H16" s="24">
        <f t="shared" si="1"/>
        <v>4611.151</v>
      </c>
      <c r="I16" s="18">
        <v>469</v>
      </c>
      <c r="J16" s="15">
        <v>62</v>
      </c>
      <c r="K16" s="22">
        <f>I16+J16</f>
        <v>531</v>
      </c>
      <c r="L16" s="22">
        <v>10242.846</v>
      </c>
      <c r="M16" s="23">
        <v>1164.0520000000001</v>
      </c>
      <c r="N16" s="24">
        <f>L16+M16</f>
        <v>11406.898</v>
      </c>
      <c r="O16" s="26">
        <f>(K16-E16)/E16</f>
        <v>1.4357798165137614</v>
      </c>
      <c r="P16" s="27">
        <f>(N16-H16)/H16</f>
        <v>1.4737637088874338</v>
      </c>
      <c r="Q16" s="26">
        <f>K16/$K$17</f>
        <v>0.024746015472085003</v>
      </c>
      <c r="R16" s="27">
        <f>N16/$N$17</f>
        <v>0.018991383143465677</v>
      </c>
    </row>
    <row r="17" spans="2:18" ht="36.75" customHeight="1" thickBot="1">
      <c r="B17" s="42" t="s">
        <v>15</v>
      </c>
      <c r="C17" s="30">
        <f>SUM(C10:C16)</f>
        <v>14321</v>
      </c>
      <c r="D17" s="31">
        <f>SUM(D10:D16)</f>
        <v>3168</v>
      </c>
      <c r="E17" s="31">
        <f>SUM(E10:E16)</f>
        <v>17489</v>
      </c>
      <c r="F17" s="31">
        <f>SUM(F10:F16)</f>
        <v>370102.823</v>
      </c>
      <c r="G17" s="32">
        <f>SUM(G10:G16)</f>
        <v>57356.328</v>
      </c>
      <c r="H17" s="33">
        <f>SUM(H10:H15)</f>
        <v>422848</v>
      </c>
      <c r="I17" s="30">
        <f aca="true" t="shared" si="8" ref="I17:N17">SUM(I10:I16)</f>
        <v>18482</v>
      </c>
      <c r="J17" s="31">
        <f t="shared" si="8"/>
        <v>2976</v>
      </c>
      <c r="K17" s="31">
        <f t="shared" si="8"/>
        <v>21458</v>
      </c>
      <c r="L17" s="31">
        <f t="shared" si="8"/>
        <v>536129.06744</v>
      </c>
      <c r="M17" s="32">
        <f t="shared" si="8"/>
        <v>64506.384640000004</v>
      </c>
      <c r="N17" s="33">
        <f t="shared" si="8"/>
        <v>600635.4520800001</v>
      </c>
      <c r="O17" s="34">
        <f t="shared" si="4"/>
        <v>0.22694264966550404</v>
      </c>
      <c r="P17" s="35">
        <f t="shared" si="5"/>
        <v>0.420452389700318</v>
      </c>
      <c r="Q17" s="34">
        <f>SUM(Q10:Q16)</f>
        <v>0.9999999999999999</v>
      </c>
      <c r="R17" s="35">
        <f>SUM(R10:R16)</f>
        <v>1</v>
      </c>
    </row>
    <row r="18" spans="2:18" ht="19.5" customHeight="1"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</row>
    <row r="19" ht="14.25" customHeight="1">
      <c r="B19" s="43"/>
    </row>
  </sheetData>
  <sheetProtection/>
  <mergeCells count="13">
    <mergeCell ref="F8:H8"/>
    <mergeCell ref="C8:E8"/>
    <mergeCell ref="I8:K8"/>
    <mergeCell ref="B2:R2"/>
    <mergeCell ref="B4:R4"/>
    <mergeCell ref="B5:R5"/>
    <mergeCell ref="L8:N8"/>
    <mergeCell ref="O8:P8"/>
    <mergeCell ref="Q8:R8"/>
    <mergeCell ref="C7:H7"/>
    <mergeCell ref="Q6:R6"/>
    <mergeCell ref="O7:R7"/>
    <mergeCell ref="I7:N7"/>
  </mergeCells>
  <printOptions horizontalCentered="1" verticalCentered="1"/>
  <pageMargins left="0.2" right="0.23" top="0.7480314960629921" bottom="0.6692913385826772" header="0.5118110236220472" footer="0.5118110236220472"/>
  <pageSetup fitToHeight="1" fitToWidth="1" horizontalDpi="600" verticalDpi="600" orientation="landscape" paperSize="9" scale="76" r:id="rId1"/>
  <headerFooter alignWithMargins="0">
    <oddFooter>&amp;L&amp;D 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19"/>
  <sheetViews>
    <sheetView zoomScale="67" zoomScaleNormal="67" zoomScalePageLayoutView="0" workbookViewId="0" topLeftCell="A11">
      <selection activeCell="J13" sqref="J13"/>
    </sheetView>
  </sheetViews>
  <sheetFormatPr defaultColWidth="9.140625" defaultRowHeight="12.75"/>
  <cols>
    <col min="1" max="1" width="3.28125" style="0" customWidth="1"/>
    <col min="2" max="2" width="19.7109375" style="0" customWidth="1"/>
    <col min="3" max="3" width="10.28125" style="0" customWidth="1"/>
    <col min="4" max="5" width="9.8515625" style="0" customWidth="1"/>
    <col min="6" max="6" width="11.00390625" style="0" customWidth="1"/>
    <col min="7" max="7" width="10.28125" style="0" customWidth="1"/>
    <col min="8" max="9" width="10.421875" style="0" customWidth="1"/>
    <col min="10" max="12" width="10.28125" style="0" customWidth="1"/>
    <col min="13" max="13" width="11.140625" style="0" customWidth="1"/>
    <col min="14" max="14" width="10.28125" style="0" customWidth="1"/>
    <col min="15" max="16" width="9.00390625" style="0" customWidth="1"/>
    <col min="18" max="18" width="9.8515625" style="0" customWidth="1"/>
  </cols>
  <sheetData>
    <row r="2" spans="2:18" ht="21.75" customHeight="1">
      <c r="B2" s="45" t="s">
        <v>0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</row>
    <row r="3" spans="2:15" ht="15" customHeight="1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2:18" ht="20.25" customHeight="1">
      <c r="B4" s="46" t="s">
        <v>30</v>
      </c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</row>
    <row r="5" spans="2:18" ht="21.75" customHeight="1"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</row>
    <row r="6" spans="2:18" ht="16.5" customHeight="1" thickBot="1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Q6" s="54" t="s">
        <v>17</v>
      </c>
      <c r="R6" s="55"/>
    </row>
    <row r="7" spans="2:18" ht="16.5" customHeight="1">
      <c r="B7" s="3"/>
      <c r="C7" s="47">
        <v>44774</v>
      </c>
      <c r="D7" s="48"/>
      <c r="E7" s="48"/>
      <c r="F7" s="48"/>
      <c r="G7" s="48"/>
      <c r="H7" s="48"/>
      <c r="I7" s="47">
        <v>45139</v>
      </c>
      <c r="J7" s="48"/>
      <c r="K7" s="48"/>
      <c r="L7" s="48"/>
      <c r="M7" s="48"/>
      <c r="N7" s="49"/>
      <c r="O7" s="50" t="s">
        <v>13</v>
      </c>
      <c r="P7" s="51"/>
      <c r="Q7" s="51"/>
      <c r="R7" s="52"/>
    </row>
    <row r="8" spans="2:18" ht="16.5" customHeight="1">
      <c r="B8" s="4" t="s">
        <v>1</v>
      </c>
      <c r="C8" s="56" t="s">
        <v>3</v>
      </c>
      <c r="D8" s="57"/>
      <c r="E8" s="58"/>
      <c r="F8" s="57" t="s">
        <v>2</v>
      </c>
      <c r="G8" s="57"/>
      <c r="H8" s="60"/>
      <c r="I8" s="56" t="s">
        <v>3</v>
      </c>
      <c r="J8" s="57"/>
      <c r="K8" s="58"/>
      <c r="L8" s="59" t="s">
        <v>2</v>
      </c>
      <c r="M8" s="57"/>
      <c r="N8" s="60"/>
      <c r="O8" s="61" t="s">
        <v>4</v>
      </c>
      <c r="P8" s="62"/>
      <c r="Q8" s="63" t="s">
        <v>25</v>
      </c>
      <c r="R8" s="64"/>
    </row>
    <row r="9" spans="2:18" ht="16.5" customHeight="1">
      <c r="B9" s="5"/>
      <c r="C9" s="6" t="s">
        <v>5</v>
      </c>
      <c r="D9" s="7" t="s">
        <v>6</v>
      </c>
      <c r="E9" s="7" t="s">
        <v>7</v>
      </c>
      <c r="F9" s="7" t="s">
        <v>5</v>
      </c>
      <c r="G9" s="8" t="s">
        <v>6</v>
      </c>
      <c r="H9" s="9" t="s">
        <v>7</v>
      </c>
      <c r="I9" s="6" t="s">
        <v>5</v>
      </c>
      <c r="J9" s="7" t="s">
        <v>6</v>
      </c>
      <c r="K9" s="7" t="s">
        <v>7</v>
      </c>
      <c r="L9" s="7" t="s">
        <v>5</v>
      </c>
      <c r="M9" s="8" t="s">
        <v>6</v>
      </c>
      <c r="N9" s="9" t="s">
        <v>7</v>
      </c>
      <c r="O9" s="37" t="s">
        <v>9</v>
      </c>
      <c r="P9" s="11" t="s">
        <v>8</v>
      </c>
      <c r="Q9" s="10" t="s">
        <v>9</v>
      </c>
      <c r="R9" s="11" t="s">
        <v>8</v>
      </c>
    </row>
    <row r="10" spans="2:18" ht="27.75" customHeight="1">
      <c r="B10" s="12" t="s">
        <v>21</v>
      </c>
      <c r="C10" s="13">
        <v>16004</v>
      </c>
      <c r="D10" s="14">
        <v>3426</v>
      </c>
      <c r="E10" s="15">
        <f aca="true" t="shared" si="0" ref="E10:E16">C10+D10</f>
        <v>19430</v>
      </c>
      <c r="F10" s="15">
        <v>275294</v>
      </c>
      <c r="G10" s="16">
        <v>36384</v>
      </c>
      <c r="H10" s="17">
        <f aca="true" t="shared" si="1" ref="H10:H16">F10+G10</f>
        <v>311678</v>
      </c>
      <c r="I10" s="13">
        <v>16520</v>
      </c>
      <c r="J10" s="14">
        <v>3259</v>
      </c>
      <c r="K10" s="14">
        <f aca="true" t="shared" si="2" ref="K10:K15">I10+J10</f>
        <v>19779</v>
      </c>
      <c r="L10" s="15">
        <v>311417</v>
      </c>
      <c r="M10" s="16">
        <v>35512</v>
      </c>
      <c r="N10" s="17">
        <f aca="true" t="shared" si="3" ref="N10:N15">L10+M10</f>
        <v>346929</v>
      </c>
      <c r="O10" s="19">
        <f aca="true" t="shared" si="4" ref="O10:O17">(K10-E10)/E10</f>
        <v>0.017961914565105506</v>
      </c>
      <c r="P10" s="20">
        <f aca="true" t="shared" si="5" ref="P10:P17">(N10-H10)/H10</f>
        <v>0.11310070008149437</v>
      </c>
      <c r="Q10" s="19">
        <f aca="true" t="shared" si="6" ref="Q10:Q15">K10/$K$17</f>
        <v>0.15012637667079068</v>
      </c>
      <c r="R10" s="20">
        <f aca="true" t="shared" si="7" ref="R10:R15">N10/$N$17</f>
        <v>0.14994115105118813</v>
      </c>
    </row>
    <row r="11" spans="2:18" ht="27.75" customHeight="1">
      <c r="B11" s="28" t="s">
        <v>18</v>
      </c>
      <c r="C11" s="25">
        <v>12950</v>
      </c>
      <c r="D11" s="22">
        <v>2865</v>
      </c>
      <c r="E11" s="22">
        <f t="shared" si="0"/>
        <v>15815</v>
      </c>
      <c r="F11" s="39">
        <v>244758</v>
      </c>
      <c r="G11" s="39">
        <v>26749</v>
      </c>
      <c r="H11" s="24">
        <f t="shared" si="1"/>
        <v>271507</v>
      </c>
      <c r="I11" s="25">
        <v>14260</v>
      </c>
      <c r="J11" s="22">
        <v>3187</v>
      </c>
      <c r="K11" s="22">
        <f t="shared" si="2"/>
        <v>17447</v>
      </c>
      <c r="L11" s="39">
        <v>280793</v>
      </c>
      <c r="M11" s="39">
        <v>35046</v>
      </c>
      <c r="N11" s="24">
        <f t="shared" si="3"/>
        <v>315839</v>
      </c>
      <c r="O11" s="26">
        <f t="shared" si="4"/>
        <v>0.10319317104015176</v>
      </c>
      <c r="P11" s="27">
        <f t="shared" si="5"/>
        <v>0.16328124136762587</v>
      </c>
      <c r="Q11" s="26">
        <f t="shared" si="6"/>
        <v>0.13242605256965898</v>
      </c>
      <c r="R11" s="27">
        <f t="shared" si="7"/>
        <v>0.13650419309673223</v>
      </c>
    </row>
    <row r="12" spans="2:18" ht="27.75" customHeight="1">
      <c r="B12" s="21" t="s">
        <v>24</v>
      </c>
      <c r="C12" s="25">
        <v>7941</v>
      </c>
      <c r="D12" s="22">
        <v>3766</v>
      </c>
      <c r="E12" s="22">
        <f t="shared" si="0"/>
        <v>11707</v>
      </c>
      <c r="F12" s="22">
        <v>140345</v>
      </c>
      <c r="G12" s="22">
        <v>42604</v>
      </c>
      <c r="H12" s="24">
        <f t="shared" si="1"/>
        <v>182949</v>
      </c>
      <c r="I12" s="25">
        <v>9081</v>
      </c>
      <c r="J12" s="22">
        <v>3589</v>
      </c>
      <c r="K12" s="22">
        <f t="shared" si="2"/>
        <v>12670</v>
      </c>
      <c r="L12" s="22">
        <v>169833</v>
      </c>
      <c r="M12" s="22">
        <v>40499</v>
      </c>
      <c r="N12" s="24">
        <f t="shared" si="3"/>
        <v>210332</v>
      </c>
      <c r="O12" s="26">
        <f t="shared" si="4"/>
        <v>0.08225847783377467</v>
      </c>
      <c r="P12" s="27">
        <f t="shared" si="5"/>
        <v>0.14967559265150396</v>
      </c>
      <c r="Q12" s="26">
        <f t="shared" si="6"/>
        <v>0.09616771284791535</v>
      </c>
      <c r="R12" s="27">
        <f t="shared" si="7"/>
        <v>0.09090454295518248</v>
      </c>
    </row>
    <row r="13" spans="2:18" ht="27.75" customHeight="1">
      <c r="B13" s="21" t="s">
        <v>10</v>
      </c>
      <c r="C13" s="25">
        <v>49398</v>
      </c>
      <c r="D13" s="22">
        <v>12660</v>
      </c>
      <c r="E13" s="22">
        <f t="shared" si="0"/>
        <v>62058</v>
      </c>
      <c r="F13" s="22">
        <v>874326</v>
      </c>
      <c r="G13" s="22">
        <v>136763</v>
      </c>
      <c r="H13" s="24">
        <f t="shared" si="1"/>
        <v>1011089</v>
      </c>
      <c r="I13" s="25">
        <v>51928</v>
      </c>
      <c r="J13" s="22">
        <v>12664</v>
      </c>
      <c r="K13" s="22">
        <f t="shared" si="2"/>
        <v>64592</v>
      </c>
      <c r="L13" s="22">
        <v>981319</v>
      </c>
      <c r="M13" s="22">
        <v>142446</v>
      </c>
      <c r="N13" s="24">
        <f t="shared" si="3"/>
        <v>1123765</v>
      </c>
      <c r="O13" s="26">
        <f t="shared" si="4"/>
        <v>0.04083276934480647</v>
      </c>
      <c r="P13" s="27">
        <f t="shared" si="5"/>
        <v>0.11144023918764817</v>
      </c>
      <c r="Q13" s="26">
        <f t="shared" si="6"/>
        <v>0.49026558076342136</v>
      </c>
      <c r="R13" s="27">
        <f t="shared" si="7"/>
        <v>0.48568617097745775</v>
      </c>
    </row>
    <row r="14" spans="2:18" ht="27.75" customHeight="1">
      <c r="B14" s="28" t="s">
        <v>23</v>
      </c>
      <c r="C14" s="25">
        <v>1060</v>
      </c>
      <c r="D14" s="22">
        <v>1035</v>
      </c>
      <c r="E14" s="22">
        <f t="shared" si="0"/>
        <v>2095</v>
      </c>
      <c r="F14" s="22">
        <v>15475</v>
      </c>
      <c r="G14" s="22">
        <v>2200</v>
      </c>
      <c r="H14" s="24">
        <f t="shared" si="1"/>
        <v>17675</v>
      </c>
      <c r="I14" s="25">
        <v>1909</v>
      </c>
      <c r="J14" s="22">
        <v>250</v>
      </c>
      <c r="K14" s="22">
        <f t="shared" si="2"/>
        <v>2159</v>
      </c>
      <c r="L14" s="22">
        <v>36643</v>
      </c>
      <c r="M14" s="22">
        <v>6207</v>
      </c>
      <c r="N14" s="24">
        <f t="shared" si="3"/>
        <v>42850</v>
      </c>
      <c r="O14" s="26">
        <f>(K14-E14)/E14</f>
        <v>0.03054892601431981</v>
      </c>
      <c r="P14" s="27">
        <f>(N14-H14)/H14</f>
        <v>1.4243281471004243</v>
      </c>
      <c r="Q14" s="26">
        <f t="shared" si="6"/>
        <v>0.01638722115537879</v>
      </c>
      <c r="R14" s="27">
        <f t="shared" si="7"/>
        <v>0.018519576981294188</v>
      </c>
    </row>
    <row r="15" spans="2:18" ht="27.75" customHeight="1">
      <c r="B15" s="21" t="s">
        <v>11</v>
      </c>
      <c r="C15" s="25">
        <v>11776</v>
      </c>
      <c r="D15" s="22">
        <v>2274</v>
      </c>
      <c r="E15" s="22">
        <f t="shared" si="0"/>
        <v>14050</v>
      </c>
      <c r="F15" s="22">
        <v>218240</v>
      </c>
      <c r="G15" s="22">
        <v>22543</v>
      </c>
      <c r="H15" s="24">
        <f t="shared" si="1"/>
        <v>240783</v>
      </c>
      <c r="I15" s="25">
        <v>12026</v>
      </c>
      <c r="J15" s="22">
        <v>1978</v>
      </c>
      <c r="K15" s="22">
        <f t="shared" si="2"/>
        <v>14004</v>
      </c>
      <c r="L15" s="22">
        <v>235833</v>
      </c>
      <c r="M15" s="22">
        <v>20289</v>
      </c>
      <c r="N15" s="24">
        <f t="shared" si="3"/>
        <v>256122</v>
      </c>
      <c r="O15" s="26">
        <f t="shared" si="4"/>
        <v>-0.003274021352313167</v>
      </c>
      <c r="P15" s="27">
        <f t="shared" si="5"/>
        <v>0.06370466353521635</v>
      </c>
      <c r="Q15" s="26">
        <f t="shared" si="6"/>
        <v>0.10629302689204471</v>
      </c>
      <c r="R15" s="27">
        <f t="shared" si="7"/>
        <v>0.11069477469318624</v>
      </c>
    </row>
    <row r="16" spans="2:18" ht="27.75" customHeight="1" thickBot="1">
      <c r="B16" s="5" t="s">
        <v>22</v>
      </c>
      <c r="C16" s="18">
        <v>350</v>
      </c>
      <c r="D16" s="15">
        <v>36</v>
      </c>
      <c r="E16" s="22">
        <f t="shared" si="0"/>
        <v>386</v>
      </c>
      <c r="F16" s="15">
        <v>6279.069</v>
      </c>
      <c r="G16" s="16">
        <v>595.904</v>
      </c>
      <c r="H16" s="24">
        <f t="shared" si="1"/>
        <v>6874.973</v>
      </c>
      <c r="I16" s="18">
        <v>961</v>
      </c>
      <c r="J16" s="15">
        <v>137</v>
      </c>
      <c r="K16" s="22">
        <f>I16+J16</f>
        <v>1098</v>
      </c>
      <c r="L16" s="22">
        <v>17930.752</v>
      </c>
      <c r="M16" s="22"/>
      <c r="N16" s="24">
        <f>L16+M16</f>
        <v>17930.752</v>
      </c>
      <c r="O16" s="26">
        <f>(K16-E16)/E16</f>
        <v>1.8445595854922279</v>
      </c>
      <c r="P16" s="27">
        <f>(N16-H16)/H16</f>
        <v>1.6081196246152532</v>
      </c>
      <c r="Q16" s="26">
        <f>K16/$K$17</f>
        <v>0.008334029100790138</v>
      </c>
      <c r="R16" s="27">
        <f>N16/$N$17</f>
        <v>0.007749590244959037</v>
      </c>
    </row>
    <row r="17" spans="2:18" ht="33.75" customHeight="1" thickBot="1">
      <c r="B17" s="29" t="s">
        <v>15</v>
      </c>
      <c r="C17" s="30">
        <f aca="true" t="shared" si="8" ref="C17:H17">SUM(C10:C16)</f>
        <v>99479</v>
      </c>
      <c r="D17" s="31">
        <f t="shared" si="8"/>
        <v>26062</v>
      </c>
      <c r="E17" s="31">
        <f t="shared" si="8"/>
        <v>125541</v>
      </c>
      <c r="F17" s="31">
        <f t="shared" si="8"/>
        <v>1774717.069</v>
      </c>
      <c r="G17" s="32">
        <f t="shared" si="8"/>
        <v>267838.904</v>
      </c>
      <c r="H17" s="33">
        <f t="shared" si="8"/>
        <v>2042555.973</v>
      </c>
      <c r="I17" s="30">
        <f aca="true" t="shared" si="9" ref="I17:N17">SUM(I10:I16)</f>
        <v>106685</v>
      </c>
      <c r="J17" s="31">
        <f t="shared" si="9"/>
        <v>25064</v>
      </c>
      <c r="K17" s="31">
        <f t="shared" si="9"/>
        <v>131749</v>
      </c>
      <c r="L17" s="31">
        <f t="shared" si="9"/>
        <v>2033768.752</v>
      </c>
      <c r="M17" s="32">
        <f t="shared" si="9"/>
        <v>279999</v>
      </c>
      <c r="N17" s="33">
        <f t="shared" si="9"/>
        <v>2313767.752</v>
      </c>
      <c r="O17" s="34">
        <f t="shared" si="4"/>
        <v>0.049449980484463245</v>
      </c>
      <c r="P17" s="35">
        <f t="shared" si="5"/>
        <v>0.1327805859839709</v>
      </c>
      <c r="Q17" s="34">
        <f>SUM(Q10:Q16)</f>
        <v>1</v>
      </c>
      <c r="R17" s="35">
        <f>SUM(R10:R16)</f>
        <v>0.9999999999999999</v>
      </c>
    </row>
    <row r="18" ht="16.5" customHeight="1">
      <c r="B18" s="43"/>
    </row>
    <row r="19" ht="17.25" customHeight="1">
      <c r="B19" s="43"/>
    </row>
  </sheetData>
  <sheetProtection/>
  <mergeCells count="13">
    <mergeCell ref="B2:R2"/>
    <mergeCell ref="B4:R4"/>
    <mergeCell ref="B5:R5"/>
    <mergeCell ref="L8:N8"/>
    <mergeCell ref="O8:P8"/>
    <mergeCell ref="Q8:R8"/>
    <mergeCell ref="C7:H7"/>
    <mergeCell ref="I7:N7"/>
    <mergeCell ref="F8:H8"/>
    <mergeCell ref="Q6:R6"/>
    <mergeCell ref="O7:R7"/>
    <mergeCell ref="C8:E8"/>
    <mergeCell ref="I8:K8"/>
  </mergeCells>
  <printOptions horizontalCentered="1" verticalCentered="1"/>
  <pageMargins left="0.2" right="0.23" top="0.7480314960629921" bottom="0.6692913385826772" header="0.5118110236220472" footer="0.5118110236220472"/>
  <pageSetup fitToHeight="1" fitToWidth="1" horizontalDpi="600" verticalDpi="600" orientation="landscape" paperSize="9" scale="77" r:id="rId1"/>
  <headerFooter alignWithMargins="0">
    <oddFooter>&amp;L&amp;D 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0" sqref="B20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Isolinda Dâmaso</dc:creator>
  <cp:keywords/>
  <dc:description/>
  <cp:lastModifiedBy>Vania Monteiro</cp:lastModifiedBy>
  <cp:lastPrinted>2023-11-23T16:29:22Z</cp:lastPrinted>
  <dcterms:created xsi:type="dcterms:W3CDTF">2008-08-19T09:37:51Z</dcterms:created>
  <dcterms:modified xsi:type="dcterms:W3CDTF">2024-03-26T10:04:49Z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cf76f155ced4ddcb4097134ff3c332f">
    <vt:lpwstr/>
  </property>
  <property fmtid="{D5CDD505-2E9C-101B-9397-08002B2CF9AE}" pid="3" name="TaxCatchAll">
    <vt:lpwstr/>
  </property>
</Properties>
</file>