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1248" windowWidth="15996" windowHeight="9012" tabRatio="715" activeTab="0"/>
  </bookViews>
  <sheets>
    <sheet name="Ind Produção - 1" sheetId="1" r:id="rId1"/>
    <sheet name="Ind Produção - 2" sheetId="2" r:id="rId2"/>
    <sheet name="Ind Econ-Financeiros" sheetId="3" r:id="rId3"/>
  </sheets>
  <definedNames>
    <definedName name="_xlnm.Print_Area" localSheetId="0">'Ind Produção - 1'!$A$1:$J$28</definedName>
    <definedName name="_xlnm.Print_Area" localSheetId="1">'Ind Produção - 2'!$A$1:$P$41</definedName>
  </definedNames>
  <calcPr fullCalcOnLoad="1"/>
</workbook>
</file>

<file path=xl/sharedStrings.xml><?xml version="1.0" encoding="utf-8"?>
<sst xmlns="http://schemas.openxmlformats.org/spreadsheetml/2006/main" count="83" uniqueCount="36">
  <si>
    <t>TOTAL</t>
  </si>
  <si>
    <t>Total</t>
  </si>
  <si>
    <t>Com Recurso</t>
  </si>
  <si>
    <t>Sem Recurso</t>
  </si>
  <si>
    <t>Importação</t>
  </si>
  <si>
    <t>Exportação</t>
  </si>
  <si>
    <t>Empresas</t>
  </si>
  <si>
    <t>Confirming</t>
  </si>
  <si>
    <t>(Valores em Milhares de Euros)</t>
  </si>
  <si>
    <t>INFORMAÇÃO ESTATÍSTICA DO SECTOR DE FACTORING</t>
  </si>
  <si>
    <t xml:space="preserve">          Indicadores Económico - Financeiros</t>
  </si>
  <si>
    <t>Factoring Doméstico</t>
  </si>
  <si>
    <t>Factoring Internacional</t>
  </si>
  <si>
    <t>CRÉDITOS TOMADOS</t>
  </si>
  <si>
    <t>TOTAL GERAL</t>
  </si>
  <si>
    <t>Millennium BCP</t>
  </si>
  <si>
    <t xml:space="preserve">BNP Paribas Factor </t>
  </si>
  <si>
    <t>BBVA Portugal</t>
  </si>
  <si>
    <t>Finanfarma</t>
  </si>
  <si>
    <t>Total sob Gestão</t>
  </si>
  <si>
    <t>∆</t>
  </si>
  <si>
    <t>Carteira</t>
  </si>
  <si>
    <t>Saldo de Balanço do Crédito Concedido</t>
  </si>
  <si>
    <t>INDICADORES DE PRODUÇÃO (1)</t>
  </si>
  <si>
    <t>INDICADORES DE PRODUÇÃO (2)</t>
  </si>
  <si>
    <t>Factoring Internacional, Confirming e Total</t>
  </si>
  <si>
    <t>Santander Totta</t>
  </si>
  <si>
    <t>Novo Banco</t>
  </si>
  <si>
    <t>Bankinter</t>
  </si>
  <si>
    <t>BPI</t>
  </si>
  <si>
    <t>EuroBic</t>
  </si>
  <si>
    <t>Banco Montepio</t>
  </si>
  <si>
    <t>BFF Bank</t>
  </si>
  <si>
    <t>Caixa Geral de Depósitos</t>
  </si>
  <si>
    <t>Crédit Agricole Leasing &amp; Factoring</t>
  </si>
  <si>
    <t>ACUMULADO A 2022.10.31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</si>
</sst>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;\(#,##0.00\)"/>
    <numFmt numFmtId="179" formatCode="_-* #,##0\ _E_s_c_._-;\-* #,##0\ _E_s_c_._-;_-* &quot;-&quot;??\ _E_s_c_._-;_-@_-"/>
    <numFmt numFmtId="180" formatCode="#,##0;\(#,##0\)\ "/>
    <numFmt numFmtId="181" formatCode="#,##0.00;\(#,##0.00\)\ "/>
    <numFmt numFmtId="182" formatCode="#,##0&quot; &quot;"/>
    <numFmt numFmtId="183" formatCode="#,##0&quot;   &quot;"/>
    <numFmt numFmtId="184" formatCode="#,##0&quot;  &quot;"/>
    <numFmt numFmtId="185" formatCode="_-* #,##0_-;\-* #,##0_-;_-* &quot;-&quot;??_-;_-@_-"/>
    <numFmt numFmtId="186" formatCode="#,##0_ ;\-#,##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173" fontId="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49" fontId="7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64" applyNumberFormat="1" applyFont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6" xfId="64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/>
    </xf>
    <xf numFmtId="3" fontId="1" fillId="0" borderId="2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16" xfId="64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6" xfId="64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2" xfId="39"/>
    <cellStyle name="Comma 3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  <cellStyle name="Vírgula 2" xfId="65"/>
    <cellStyle name="Vírgula 3" xfId="66"/>
    <cellStyle name="Vírgula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5">
      <selection activeCell="J28" sqref="J28"/>
    </sheetView>
  </sheetViews>
  <sheetFormatPr defaultColWidth="9.140625" defaultRowHeight="12.75"/>
  <cols>
    <col min="1" max="1" width="32.421875" style="2" customWidth="1"/>
    <col min="2" max="3" width="12.7109375" style="0" customWidth="1"/>
    <col min="4" max="4" width="9.421875" style="0" customWidth="1"/>
    <col min="5" max="6" width="12.7109375" style="0" customWidth="1"/>
    <col min="7" max="7" width="8.57421875" style="0" customWidth="1"/>
    <col min="8" max="9" width="12.7109375" style="0" customWidth="1"/>
    <col min="10" max="10" width="7.8515625" style="0" bestFit="1" customWidth="1"/>
  </cols>
  <sheetData>
    <row r="1" spans="1:10" ht="23.25" thickBot="1">
      <c r="A1" s="66" t="s">
        <v>9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65" t="s">
        <v>35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5">
      <c r="A4" s="13"/>
      <c r="B4" s="14"/>
      <c r="C4" s="14"/>
      <c r="D4" s="14"/>
      <c r="E4" s="14"/>
      <c r="F4" s="14"/>
      <c r="G4" s="14"/>
      <c r="H4" s="14"/>
      <c r="I4" s="14"/>
      <c r="J4" s="14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63" t="s">
        <v>23</v>
      </c>
      <c r="B7" s="63"/>
      <c r="C7" s="63"/>
      <c r="D7" s="63"/>
      <c r="E7" s="63"/>
      <c r="F7" s="63"/>
      <c r="G7" s="63"/>
      <c r="H7" s="63"/>
      <c r="I7" s="63"/>
      <c r="J7" s="63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/>
      <c r="C9" s="3"/>
      <c r="D9" s="3"/>
      <c r="E9" s="3"/>
      <c r="F9" s="3"/>
      <c r="H9" s="2" t="s">
        <v>8</v>
      </c>
      <c r="I9" s="3"/>
      <c r="J9" s="3"/>
    </row>
    <row r="10" spans="1:10" ht="22.5" customHeight="1" thickBot="1">
      <c r="A10" s="64" t="s">
        <v>11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s="1" customFormat="1" ht="21" customHeight="1" thickBot="1">
      <c r="A11" s="72" t="s">
        <v>6</v>
      </c>
      <c r="B11" s="69" t="s">
        <v>13</v>
      </c>
      <c r="C11" s="70"/>
      <c r="D11" s="70"/>
      <c r="E11" s="70"/>
      <c r="F11" s="70"/>
      <c r="G11" s="70"/>
      <c r="H11" s="70"/>
      <c r="I11" s="70"/>
      <c r="J11" s="71"/>
    </row>
    <row r="12" spans="1:10" s="1" customFormat="1" ht="21" customHeight="1" thickBot="1">
      <c r="A12" s="73"/>
      <c r="B12" s="76" t="s">
        <v>11</v>
      </c>
      <c r="C12" s="77"/>
      <c r="D12" s="77"/>
      <c r="E12" s="77"/>
      <c r="F12" s="77"/>
      <c r="G12" s="77"/>
      <c r="H12" s="77"/>
      <c r="I12" s="77"/>
      <c r="J12" s="78"/>
    </row>
    <row r="13" spans="1:10" s="1" customFormat="1" ht="21.75" customHeight="1" thickBot="1">
      <c r="A13" s="73"/>
      <c r="B13" s="75" t="s">
        <v>2</v>
      </c>
      <c r="C13" s="75"/>
      <c r="D13" s="75"/>
      <c r="E13" s="75" t="s">
        <v>3</v>
      </c>
      <c r="F13" s="75"/>
      <c r="G13" s="75"/>
      <c r="H13" s="76" t="s">
        <v>1</v>
      </c>
      <c r="I13" s="77"/>
      <c r="J13" s="78"/>
    </row>
    <row r="14" spans="1:10" s="1" customFormat="1" ht="21.75" customHeight="1" thickBot="1">
      <c r="A14" s="74"/>
      <c r="B14" s="35">
        <v>2022</v>
      </c>
      <c r="C14" s="35">
        <v>2021</v>
      </c>
      <c r="D14" s="35" t="s">
        <v>20</v>
      </c>
      <c r="E14" s="35">
        <v>2022</v>
      </c>
      <c r="F14" s="35">
        <v>2021</v>
      </c>
      <c r="G14" s="35" t="s">
        <v>20</v>
      </c>
      <c r="H14" s="35">
        <v>2022</v>
      </c>
      <c r="I14" s="35">
        <v>2021</v>
      </c>
      <c r="J14" s="35" t="s">
        <v>20</v>
      </c>
    </row>
    <row r="15" spans="1:10" s="23" customFormat="1" ht="12.75">
      <c r="A15" s="20" t="s">
        <v>31</v>
      </c>
      <c r="B15" s="24">
        <v>267296.22884</v>
      </c>
      <c r="C15" s="53">
        <v>204767.94965</v>
      </c>
      <c r="D15" s="42">
        <f>B15/C15-1</f>
        <v>0.30536165106344315</v>
      </c>
      <c r="E15" s="24">
        <v>55190.53572</v>
      </c>
      <c r="F15" s="53">
        <v>66966.40597</v>
      </c>
      <c r="G15" s="42">
        <f>E15/F15-1</f>
        <v>-0.17584742796672448</v>
      </c>
      <c r="H15" s="38">
        <f>B15+E15</f>
        <v>322486.76456</v>
      </c>
      <c r="I15" s="29">
        <f>C15+F15</f>
        <v>271734.35562</v>
      </c>
      <c r="J15" s="42">
        <f>H15/I15-1</f>
        <v>0.18677214673205844</v>
      </c>
    </row>
    <row r="16" spans="1:10" s="23" customFormat="1" ht="12.75">
      <c r="A16" s="20" t="s">
        <v>28</v>
      </c>
      <c r="B16" s="39"/>
      <c r="C16" s="52"/>
      <c r="D16" s="42" t="e">
        <f aca="true" t="shared" si="0" ref="D16:D27">B16/C16-1</f>
        <v>#DIV/0!</v>
      </c>
      <c r="E16" s="39"/>
      <c r="F16" s="52"/>
      <c r="G16" s="42" t="e">
        <f aca="true" t="shared" si="1" ref="G16:G27">E16/F16-1</f>
        <v>#DIV/0!</v>
      </c>
      <c r="H16" s="38">
        <f aca="true" t="shared" si="2" ref="H16:H27">B16+E16</f>
        <v>0</v>
      </c>
      <c r="I16" s="29">
        <f aca="true" t="shared" si="3" ref="I16:I28">C16+F16</f>
        <v>0</v>
      </c>
      <c r="J16" s="42" t="e">
        <f aca="true" t="shared" si="4" ref="J16:J27">H16/I16-1</f>
        <v>#DIV/0!</v>
      </c>
    </row>
    <row r="17" spans="1:10" s="23" customFormat="1" ht="12.75">
      <c r="A17" s="20" t="s">
        <v>17</v>
      </c>
      <c r="B17" s="24">
        <v>2440</v>
      </c>
      <c r="C17" s="53">
        <v>5197</v>
      </c>
      <c r="D17" s="42">
        <f t="shared" si="0"/>
        <v>-0.5304983644410237</v>
      </c>
      <c r="E17" s="24">
        <v>97256</v>
      </c>
      <c r="F17" s="53">
        <v>221644</v>
      </c>
      <c r="G17" s="42">
        <f t="shared" si="1"/>
        <v>-0.5612062586850985</v>
      </c>
      <c r="H17" s="38">
        <f t="shared" si="2"/>
        <v>99696</v>
      </c>
      <c r="I17" s="29">
        <f t="shared" si="3"/>
        <v>226841</v>
      </c>
      <c r="J17" s="42">
        <f t="shared" si="4"/>
        <v>-0.5605027309877844</v>
      </c>
    </row>
    <row r="18" spans="1:10" s="23" customFormat="1" ht="12.75">
      <c r="A18" s="20" t="s">
        <v>32</v>
      </c>
      <c r="B18" s="39">
        <v>0</v>
      </c>
      <c r="C18" s="52">
        <v>0</v>
      </c>
      <c r="D18" s="42" t="e">
        <f>B18/C18-1</f>
        <v>#DIV/0!</v>
      </c>
      <c r="E18" s="39">
        <v>312869.40789</v>
      </c>
      <c r="F18" s="52">
        <v>212543</v>
      </c>
      <c r="G18" s="42">
        <f>E18/F18-1</f>
        <v>0.4720287560164296</v>
      </c>
      <c r="H18" s="38">
        <f>B18+E18</f>
        <v>312869.40789</v>
      </c>
      <c r="I18" s="29">
        <f>C18+F18</f>
        <v>212543</v>
      </c>
      <c r="J18" s="42">
        <f>H18/I18-1</f>
        <v>0.4720287560164296</v>
      </c>
    </row>
    <row r="19" spans="1:10" s="23" customFormat="1" ht="12.75">
      <c r="A19" s="20" t="s">
        <v>16</v>
      </c>
      <c r="B19" s="24"/>
      <c r="C19" s="53"/>
      <c r="D19" s="42" t="e">
        <f t="shared" si="0"/>
        <v>#DIV/0!</v>
      </c>
      <c r="E19" s="24"/>
      <c r="F19" s="53"/>
      <c r="G19" s="42" t="e">
        <f t="shared" si="1"/>
        <v>#DIV/0!</v>
      </c>
      <c r="H19" s="38">
        <f t="shared" si="2"/>
        <v>0</v>
      </c>
      <c r="I19" s="29">
        <f t="shared" si="3"/>
        <v>0</v>
      </c>
      <c r="J19" s="42" t="e">
        <f t="shared" si="4"/>
        <v>#DIV/0!</v>
      </c>
    </row>
    <row r="20" spans="1:10" s="23" customFormat="1" ht="12.75">
      <c r="A20" s="20" t="s">
        <v>29</v>
      </c>
      <c r="B20" s="24">
        <v>231753</v>
      </c>
      <c r="C20" s="53">
        <v>228024</v>
      </c>
      <c r="D20" s="42">
        <f t="shared" si="0"/>
        <v>0.016353541732449184</v>
      </c>
      <c r="E20" s="24">
        <v>551467</v>
      </c>
      <c r="F20" s="53">
        <v>342242</v>
      </c>
      <c r="G20" s="42">
        <f t="shared" si="1"/>
        <v>0.6113364227651779</v>
      </c>
      <c r="H20" s="38">
        <f t="shared" si="2"/>
        <v>783220</v>
      </c>
      <c r="I20" s="29">
        <f t="shared" si="3"/>
        <v>570266</v>
      </c>
      <c r="J20" s="42">
        <f t="shared" si="4"/>
        <v>0.37342924179242676</v>
      </c>
    </row>
    <row r="21" spans="1:10" s="23" customFormat="1" ht="12.75">
      <c r="A21" s="20" t="s">
        <v>33</v>
      </c>
      <c r="B21" s="24">
        <v>807347.71893</v>
      </c>
      <c r="C21" s="53">
        <v>743524.18075</v>
      </c>
      <c r="D21" s="42">
        <f t="shared" si="0"/>
        <v>0.08583922329953064</v>
      </c>
      <c r="E21" s="24">
        <v>656883.73655</v>
      </c>
      <c r="F21" s="53">
        <v>635135.89544</v>
      </c>
      <c r="G21" s="42">
        <f t="shared" si="1"/>
        <v>0.03424124075830082</v>
      </c>
      <c r="H21" s="38">
        <f t="shared" si="2"/>
        <v>1464231.45548</v>
      </c>
      <c r="I21" s="29">
        <f t="shared" si="3"/>
        <v>1378660.07619</v>
      </c>
      <c r="J21" s="42">
        <f t="shared" si="4"/>
        <v>0.06206851186006723</v>
      </c>
    </row>
    <row r="22" spans="1:10" s="23" customFormat="1" ht="12.75">
      <c r="A22" s="20" t="s">
        <v>34</v>
      </c>
      <c r="B22" s="24">
        <v>20360.3814302918</v>
      </c>
      <c r="C22" s="53">
        <v>14057.24097</v>
      </c>
      <c r="D22" s="42">
        <f>B22/C22-1</f>
        <v>0.4483910088575367</v>
      </c>
      <c r="E22" s="24">
        <v>883453.332176454</v>
      </c>
      <c r="F22" s="53">
        <v>674357.407402329</v>
      </c>
      <c r="G22" s="42">
        <f>E22/F22-1</f>
        <v>0.3100669207143092</v>
      </c>
      <c r="H22" s="38">
        <f>B22+E22</f>
        <v>903813.7136067458</v>
      </c>
      <c r="I22" s="29">
        <f>C22+F22</f>
        <v>688414.6483723291</v>
      </c>
      <c r="J22" s="42">
        <f>H22/I22-1</f>
        <v>0.3128914611908695</v>
      </c>
    </row>
    <row r="23" spans="1:10" s="23" customFormat="1" ht="12.75">
      <c r="A23" s="20" t="s">
        <v>30</v>
      </c>
      <c r="B23" s="24">
        <v>67284</v>
      </c>
      <c r="C23" s="53">
        <v>72008</v>
      </c>
      <c r="D23" s="42">
        <f t="shared" si="0"/>
        <v>-0.06560382179757807</v>
      </c>
      <c r="E23" s="24">
        <v>10466</v>
      </c>
      <c r="F23" s="53">
        <v>12203</v>
      </c>
      <c r="G23" s="42">
        <f t="shared" si="1"/>
        <v>-0.14234204703761366</v>
      </c>
      <c r="H23" s="38">
        <f>B23+E23</f>
        <v>77750</v>
      </c>
      <c r="I23" s="29">
        <f t="shared" si="3"/>
        <v>84211</v>
      </c>
      <c r="J23" s="42">
        <f t="shared" si="4"/>
        <v>-0.07672394342781819</v>
      </c>
    </row>
    <row r="24" spans="1:10" s="23" customFormat="1" ht="12.75">
      <c r="A24" s="20" t="s">
        <v>18</v>
      </c>
      <c r="B24" s="24">
        <v>0</v>
      </c>
      <c r="C24" s="53">
        <v>10375.97777</v>
      </c>
      <c r="D24" s="42">
        <f t="shared" si="0"/>
        <v>-1</v>
      </c>
      <c r="E24" s="24">
        <v>1541293.00803</v>
      </c>
      <c r="F24" s="53">
        <v>1309739.61796</v>
      </c>
      <c r="G24" s="42">
        <f t="shared" si="1"/>
        <v>0.17679345336644747</v>
      </c>
      <c r="H24" s="38">
        <f t="shared" si="2"/>
        <v>1541293.00803</v>
      </c>
      <c r="I24" s="29">
        <f t="shared" si="3"/>
        <v>1320115.59573</v>
      </c>
      <c r="J24" s="42">
        <f t="shared" si="4"/>
        <v>0.16754397343339678</v>
      </c>
    </row>
    <row r="25" spans="1:10" s="23" customFormat="1" ht="13.5" customHeight="1">
      <c r="A25" s="20" t="s">
        <v>15</v>
      </c>
      <c r="B25" s="24">
        <v>1693944.541</v>
      </c>
      <c r="C25" s="53">
        <v>1735913.712</v>
      </c>
      <c r="D25" s="42">
        <f t="shared" si="0"/>
        <v>-0.024176991465575837</v>
      </c>
      <c r="E25" s="24">
        <v>1145057.045</v>
      </c>
      <c r="F25" s="53">
        <v>829136.349</v>
      </c>
      <c r="G25" s="42">
        <f t="shared" si="1"/>
        <v>0.38102381638559657</v>
      </c>
      <c r="H25" s="38">
        <f t="shared" si="2"/>
        <v>2839001.586</v>
      </c>
      <c r="I25" s="29">
        <f t="shared" si="3"/>
        <v>2565050.061</v>
      </c>
      <c r="J25" s="42">
        <f t="shared" si="4"/>
        <v>0.10680162900727108</v>
      </c>
    </row>
    <row r="26" spans="1:10" s="23" customFormat="1" ht="12.75">
      <c r="A26" s="20" t="s">
        <v>27</v>
      </c>
      <c r="B26" s="24">
        <v>961501</v>
      </c>
      <c r="C26" s="53">
        <v>1025887</v>
      </c>
      <c r="D26" s="42">
        <f t="shared" si="0"/>
        <v>-0.06276129827164201</v>
      </c>
      <c r="E26" s="24">
        <v>703794</v>
      </c>
      <c r="F26" s="53">
        <v>410656</v>
      </c>
      <c r="G26" s="42">
        <f t="shared" si="1"/>
        <v>0.7138286059378165</v>
      </c>
      <c r="H26" s="38">
        <f t="shared" si="2"/>
        <v>1665295</v>
      </c>
      <c r="I26" s="29">
        <f t="shared" si="3"/>
        <v>1436543</v>
      </c>
      <c r="J26" s="42">
        <f t="shared" si="4"/>
        <v>0.1592378369460572</v>
      </c>
    </row>
    <row r="27" spans="1:10" s="23" customFormat="1" ht="13.5" thickBot="1">
      <c r="A27" s="20" t="s">
        <v>26</v>
      </c>
      <c r="B27" s="40">
        <v>2824223.41071</v>
      </c>
      <c r="C27" s="54">
        <v>2276367.86715</v>
      </c>
      <c r="D27" s="42">
        <f t="shared" si="0"/>
        <v>0.24067091767813098</v>
      </c>
      <c r="E27" s="40">
        <v>130680.49302</v>
      </c>
      <c r="F27" s="54">
        <v>212653.38366</v>
      </c>
      <c r="G27" s="42">
        <f t="shared" si="1"/>
        <v>-0.3854765404112357</v>
      </c>
      <c r="H27" s="38">
        <f t="shared" si="2"/>
        <v>2954903.90373</v>
      </c>
      <c r="I27" s="29">
        <f t="shared" si="3"/>
        <v>2489021.2508099996</v>
      </c>
      <c r="J27" s="42">
        <f t="shared" si="4"/>
        <v>0.18717504029681886</v>
      </c>
    </row>
    <row r="28" spans="1:10" ht="23.25" customHeight="1" thickBot="1">
      <c r="A28" s="22" t="s">
        <v>0</v>
      </c>
      <c r="B28" s="17">
        <f>SUM(B15:B27)</f>
        <v>6876150.280910292</v>
      </c>
      <c r="C28" s="37">
        <f>SUM(C15:C27)</f>
        <v>6316122.92829</v>
      </c>
      <c r="D28" s="43">
        <f>B28/(C28)-1</f>
        <v>0.08866631618455711</v>
      </c>
      <c r="E28" s="17">
        <f>SUM(E15:E27)</f>
        <v>6088410.558386453</v>
      </c>
      <c r="F28" s="37">
        <f>SUM(F15:F27)</f>
        <v>4927277.059432329</v>
      </c>
      <c r="G28" s="43">
        <f>E28/(F28)-1</f>
        <v>0.23565419296472423</v>
      </c>
      <c r="H28" s="17">
        <f>SUM(H15:H27)</f>
        <v>12964560.839296745</v>
      </c>
      <c r="I28" s="45">
        <f t="shared" si="3"/>
        <v>11243399.98772233</v>
      </c>
      <c r="J28" s="43">
        <f>H28/(I28)-1</f>
        <v>0.15308188390112454</v>
      </c>
    </row>
    <row r="29" spans="1:10" s="2" customFormat="1" ht="13.5" customHeight="1">
      <c r="A29" s="62"/>
      <c r="B29" s="62"/>
      <c r="C29" s="62"/>
      <c r="D29" s="62"/>
      <c r="E29" s="62"/>
      <c r="G29" s="7"/>
      <c r="H29" s="7"/>
      <c r="I29" s="7"/>
      <c r="J29" s="7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" customHeight="1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</sheetData>
  <sheetProtection/>
  <mergeCells count="10">
    <mergeCell ref="A7:J7"/>
    <mergeCell ref="A10:J10"/>
    <mergeCell ref="A3:J3"/>
    <mergeCell ref="A1:J1"/>
    <mergeCell ref="B11:J11"/>
    <mergeCell ref="A11:A14"/>
    <mergeCell ref="B13:D13"/>
    <mergeCell ref="E13:G13"/>
    <mergeCell ref="B12:J12"/>
    <mergeCell ref="H13:J13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9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A5">
      <selection activeCell="P28" sqref="P28"/>
    </sheetView>
  </sheetViews>
  <sheetFormatPr defaultColWidth="9.140625" defaultRowHeight="12.75"/>
  <cols>
    <col min="1" max="1" width="32.8515625" style="2" customWidth="1"/>
    <col min="2" max="3" width="11.7109375" style="0" customWidth="1"/>
    <col min="4" max="4" width="8.00390625" style="0" bestFit="1" customWidth="1"/>
    <col min="5" max="5" width="11.7109375" style="0" customWidth="1"/>
    <col min="6" max="6" width="10.57421875" style="0" customWidth="1"/>
    <col min="7" max="7" width="9.28125" style="0" customWidth="1"/>
    <col min="8" max="9" width="11.7109375" style="0" customWidth="1"/>
    <col min="10" max="10" width="8.57421875" style="0" customWidth="1"/>
    <col min="11" max="12" width="11.7109375" style="0" customWidth="1"/>
    <col min="13" max="13" width="8.00390625" style="0" bestFit="1" customWidth="1"/>
    <col min="14" max="15" width="11.7109375" style="0" customWidth="1"/>
    <col min="16" max="16" width="8.00390625" style="0" bestFit="1" customWidth="1"/>
  </cols>
  <sheetData>
    <row r="1" spans="1:16" ht="23.25" thickBot="1">
      <c r="A1" s="66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6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63" t="s">
        <v>24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8</v>
      </c>
      <c r="P7" s="3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 thickBot="1">
      <c r="A10" s="64" t="s">
        <v>25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s="1" customFormat="1" ht="23.25" customHeight="1" thickBot="1">
      <c r="A11" s="16"/>
      <c r="B11" s="79" t="s">
        <v>13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s="1" customFormat="1" ht="21" customHeight="1" thickBot="1">
      <c r="A12" s="9" t="s">
        <v>6</v>
      </c>
      <c r="B12" s="75" t="s">
        <v>12</v>
      </c>
      <c r="C12" s="75"/>
      <c r="D12" s="75"/>
      <c r="E12" s="75"/>
      <c r="F12" s="75"/>
      <c r="G12" s="83"/>
      <c r="H12" s="83"/>
      <c r="I12" s="83"/>
      <c r="J12" s="83"/>
      <c r="K12" s="75" t="s">
        <v>7</v>
      </c>
      <c r="L12" s="75"/>
      <c r="M12" s="75"/>
      <c r="N12" s="84" t="s">
        <v>14</v>
      </c>
      <c r="O12" s="84"/>
      <c r="P12" s="84"/>
    </row>
    <row r="13" spans="1:16" s="1" customFormat="1" ht="21.75" customHeight="1" thickBot="1">
      <c r="A13" s="9"/>
      <c r="B13" s="75" t="s">
        <v>4</v>
      </c>
      <c r="C13" s="75"/>
      <c r="D13" s="75"/>
      <c r="E13" s="75" t="s">
        <v>5</v>
      </c>
      <c r="F13" s="75"/>
      <c r="G13" s="75"/>
      <c r="H13" s="75" t="s">
        <v>1</v>
      </c>
      <c r="I13" s="75"/>
      <c r="J13" s="75"/>
      <c r="K13" s="75"/>
      <c r="L13" s="75"/>
      <c r="M13" s="75"/>
      <c r="N13" s="84"/>
      <c r="O13" s="84"/>
      <c r="P13" s="84"/>
    </row>
    <row r="14" spans="1:16" s="1" customFormat="1" ht="21.75" customHeight="1" thickBot="1">
      <c r="A14" s="21"/>
      <c r="B14" s="35">
        <v>2022</v>
      </c>
      <c r="C14" s="35">
        <v>2021</v>
      </c>
      <c r="D14" s="35" t="s">
        <v>20</v>
      </c>
      <c r="E14" s="35">
        <v>2022</v>
      </c>
      <c r="F14" s="35">
        <v>2021</v>
      </c>
      <c r="G14" s="35" t="s">
        <v>20</v>
      </c>
      <c r="H14" s="35">
        <v>2022</v>
      </c>
      <c r="I14" s="35">
        <v>2021</v>
      </c>
      <c r="J14" s="35" t="s">
        <v>20</v>
      </c>
      <c r="K14" s="35">
        <v>2022</v>
      </c>
      <c r="L14" s="35">
        <v>2021</v>
      </c>
      <c r="M14" s="35" t="s">
        <v>20</v>
      </c>
      <c r="N14" s="35">
        <v>2022</v>
      </c>
      <c r="O14" s="35">
        <v>2021</v>
      </c>
      <c r="P14" s="35" t="s">
        <v>20</v>
      </c>
    </row>
    <row r="15" spans="1:16" s="23" customFormat="1" ht="12.75">
      <c r="A15" s="20" t="s">
        <v>31</v>
      </c>
      <c r="B15" s="24">
        <v>0</v>
      </c>
      <c r="C15" s="53">
        <v>0</v>
      </c>
      <c r="D15" s="36" t="e">
        <f>B15/C15-1</f>
        <v>#DIV/0!</v>
      </c>
      <c r="E15" s="24">
        <v>0</v>
      </c>
      <c r="F15" s="53">
        <v>0</v>
      </c>
      <c r="G15" s="36" t="e">
        <f>E15/F15-1</f>
        <v>#DIV/0!</v>
      </c>
      <c r="H15" s="24">
        <f>B15+E15</f>
        <v>0</v>
      </c>
      <c r="I15" s="28">
        <f>C15+F15</f>
        <v>0</v>
      </c>
      <c r="J15" s="36" t="e">
        <f>H15/I15-1</f>
        <v>#DIV/0!</v>
      </c>
      <c r="K15" s="27">
        <v>366942.26318</v>
      </c>
      <c r="L15" s="56">
        <v>317187.19828</v>
      </c>
      <c r="M15" s="36">
        <f>K15/L15-1</f>
        <v>0.15686340801206677</v>
      </c>
      <c r="N15" s="26">
        <f>K15+H15+'Ind Produção - 1'!H15</f>
        <v>689429.02774</v>
      </c>
      <c r="O15" s="55">
        <f>L15+I15+'Ind Produção - 1'!I15</f>
        <v>588921.5538999999</v>
      </c>
      <c r="P15" s="36">
        <f>N15/O15-1</f>
        <v>0.1706636022648722</v>
      </c>
    </row>
    <row r="16" spans="1:16" s="23" customFormat="1" ht="12.75">
      <c r="A16" s="20" t="s">
        <v>28</v>
      </c>
      <c r="B16" s="24"/>
      <c r="C16" s="53"/>
      <c r="D16" s="36" t="e">
        <f aca="true" t="shared" si="0" ref="D16:D27">B16/C16-1</f>
        <v>#DIV/0!</v>
      </c>
      <c r="E16" s="24"/>
      <c r="F16" s="53"/>
      <c r="G16" s="36" t="e">
        <f aca="true" t="shared" si="1" ref="G16:G27">E16/F16-1</f>
        <v>#DIV/0!</v>
      </c>
      <c r="H16" s="24">
        <f aca="true" t="shared" si="2" ref="H16:H27">B16+E16</f>
        <v>0</v>
      </c>
      <c r="I16" s="28">
        <f aca="true" t="shared" si="3" ref="I16:I27">C16+F16</f>
        <v>0</v>
      </c>
      <c r="J16" s="36" t="e">
        <f aca="true" t="shared" si="4" ref="J16:J27">H16/I16-1</f>
        <v>#DIV/0!</v>
      </c>
      <c r="K16" s="27"/>
      <c r="L16" s="56"/>
      <c r="M16" s="36" t="e">
        <f aca="true" t="shared" si="5" ref="M16:M27">K16/L16-1</f>
        <v>#DIV/0!</v>
      </c>
      <c r="N16" s="26">
        <f>K16+H16+'Ind Produção - 1'!H16</f>
        <v>0</v>
      </c>
      <c r="O16" s="55">
        <f>L16+I16+'Ind Produção - 1'!I16</f>
        <v>0</v>
      </c>
      <c r="P16" s="36" t="e">
        <f aca="true" t="shared" si="6" ref="P16:P27">N16/O16-1</f>
        <v>#DIV/0!</v>
      </c>
    </row>
    <row r="17" spans="1:16" s="23" customFormat="1" ht="12.75">
      <c r="A17" s="20" t="s">
        <v>17</v>
      </c>
      <c r="B17" s="24">
        <v>67060</v>
      </c>
      <c r="C17" s="53">
        <v>7298</v>
      </c>
      <c r="D17" s="36">
        <f t="shared" si="0"/>
        <v>8.18881885448068</v>
      </c>
      <c r="E17" s="24">
        <v>81028</v>
      </c>
      <c r="F17" s="53">
        <v>101578</v>
      </c>
      <c r="G17" s="36">
        <f t="shared" si="1"/>
        <v>-0.20230758628836953</v>
      </c>
      <c r="H17" s="24">
        <f t="shared" si="2"/>
        <v>148088</v>
      </c>
      <c r="I17" s="28">
        <f t="shared" si="3"/>
        <v>108876</v>
      </c>
      <c r="J17" s="36">
        <f t="shared" si="4"/>
        <v>0.3601528344171352</v>
      </c>
      <c r="K17" s="27">
        <v>418867</v>
      </c>
      <c r="L17" s="56">
        <v>313465</v>
      </c>
      <c r="M17" s="36">
        <f t="shared" si="5"/>
        <v>0.3362480659722775</v>
      </c>
      <c r="N17" s="26">
        <f>K17+H17+'Ind Produção - 1'!H17</f>
        <v>666651</v>
      </c>
      <c r="O17" s="55">
        <f>L17+I17+'Ind Produção - 1'!I17</f>
        <v>649182</v>
      </c>
      <c r="P17" s="36">
        <f t="shared" si="6"/>
        <v>0.026909248870116587</v>
      </c>
    </row>
    <row r="18" spans="1:16" s="23" customFormat="1" ht="12.75">
      <c r="A18" s="20" t="s">
        <v>32</v>
      </c>
      <c r="B18" s="25">
        <v>0</v>
      </c>
      <c r="C18" s="58">
        <v>0</v>
      </c>
      <c r="D18" s="36" t="e">
        <f>B18/C18-1</f>
        <v>#DIV/0!</v>
      </c>
      <c r="E18" s="25">
        <v>0</v>
      </c>
      <c r="F18" s="58">
        <v>0</v>
      </c>
      <c r="G18" s="36" t="e">
        <f>E18/F18-1</f>
        <v>#DIV/0!</v>
      </c>
      <c r="H18" s="24">
        <f>B18+E18</f>
        <v>0</v>
      </c>
      <c r="I18" s="28">
        <f>C18+F18</f>
        <v>0</v>
      </c>
      <c r="J18" s="36" t="e">
        <f>H18/I18-1</f>
        <v>#DIV/0!</v>
      </c>
      <c r="K18" s="27">
        <v>0</v>
      </c>
      <c r="L18" s="56">
        <v>0</v>
      </c>
      <c r="M18" s="36" t="e">
        <f>K18/L18-1</f>
        <v>#DIV/0!</v>
      </c>
      <c r="N18" s="26">
        <f>K18+H18+'Ind Produção - 1'!H18</f>
        <v>312869.40789</v>
      </c>
      <c r="O18" s="55">
        <f>L18+I18+'Ind Produção - 1'!I18</f>
        <v>212543</v>
      </c>
      <c r="P18" s="36">
        <f>N18/O18-1</f>
        <v>0.4720287560164296</v>
      </c>
    </row>
    <row r="19" spans="1:16" s="23" customFormat="1" ht="12.75">
      <c r="A19" s="20" t="s">
        <v>16</v>
      </c>
      <c r="B19" s="24"/>
      <c r="C19" s="53"/>
      <c r="D19" s="36" t="e">
        <f t="shared" si="0"/>
        <v>#DIV/0!</v>
      </c>
      <c r="E19" s="24"/>
      <c r="F19" s="53"/>
      <c r="G19" s="36" t="e">
        <f t="shared" si="1"/>
        <v>#DIV/0!</v>
      </c>
      <c r="H19" s="24">
        <f t="shared" si="2"/>
        <v>0</v>
      </c>
      <c r="I19" s="28">
        <f t="shared" si="3"/>
        <v>0</v>
      </c>
      <c r="J19" s="36" t="e">
        <f t="shared" si="4"/>
        <v>#DIV/0!</v>
      </c>
      <c r="K19" s="27"/>
      <c r="L19" s="56"/>
      <c r="M19" s="36" t="e">
        <f t="shared" si="5"/>
        <v>#DIV/0!</v>
      </c>
      <c r="N19" s="26">
        <f>K19+H19+'Ind Produção - 1'!H19</f>
        <v>0</v>
      </c>
      <c r="O19" s="55">
        <f>L19+I19+'Ind Produção - 1'!I19</f>
        <v>0</v>
      </c>
      <c r="P19" s="36" t="e">
        <f t="shared" si="6"/>
        <v>#DIV/0!</v>
      </c>
    </row>
    <row r="20" spans="1:16" s="23" customFormat="1" ht="12.75">
      <c r="A20" s="20" t="s">
        <v>29</v>
      </c>
      <c r="B20" s="24">
        <v>383</v>
      </c>
      <c r="C20" s="53">
        <v>1664</v>
      </c>
      <c r="D20" s="36">
        <f t="shared" si="0"/>
        <v>-0.7698317307692308</v>
      </c>
      <c r="E20" s="24">
        <v>58413</v>
      </c>
      <c r="F20" s="53">
        <v>28344</v>
      </c>
      <c r="G20" s="36">
        <f t="shared" si="1"/>
        <v>1.0608594411515666</v>
      </c>
      <c r="H20" s="24">
        <f t="shared" si="2"/>
        <v>58796</v>
      </c>
      <c r="I20" s="28">
        <f t="shared" si="3"/>
        <v>30008</v>
      </c>
      <c r="J20" s="36">
        <f t="shared" si="4"/>
        <v>0.9593441748866969</v>
      </c>
      <c r="K20" s="27">
        <v>1778831</v>
      </c>
      <c r="L20" s="56">
        <v>1418666</v>
      </c>
      <c r="M20" s="36">
        <f t="shared" si="5"/>
        <v>0.25387582418976695</v>
      </c>
      <c r="N20" s="26">
        <f>K20+H20+'Ind Produção - 1'!H20</f>
        <v>2620847</v>
      </c>
      <c r="O20" s="55">
        <f>L20+I20+'Ind Produção - 1'!I20</f>
        <v>2018940</v>
      </c>
      <c r="P20" s="36">
        <f t="shared" si="6"/>
        <v>0.2981302069402756</v>
      </c>
    </row>
    <row r="21" spans="1:16" s="23" customFormat="1" ht="13.5" customHeight="1">
      <c r="A21" s="20" t="s">
        <v>33</v>
      </c>
      <c r="B21" s="25">
        <v>157550.02911</v>
      </c>
      <c r="C21" s="58">
        <v>124488.09384</v>
      </c>
      <c r="D21" s="36">
        <f t="shared" si="0"/>
        <v>0.26558311120494227</v>
      </c>
      <c r="E21" s="25">
        <v>344923.24463</v>
      </c>
      <c r="F21" s="58">
        <v>319609.54596</v>
      </c>
      <c r="G21" s="36">
        <f t="shared" si="1"/>
        <v>0.07920194809565562</v>
      </c>
      <c r="H21" s="24">
        <f t="shared" si="2"/>
        <v>502473.27374</v>
      </c>
      <c r="I21" s="28">
        <f t="shared" si="3"/>
        <v>444097.6398</v>
      </c>
      <c r="J21" s="36">
        <f t="shared" si="4"/>
        <v>0.13144774641515666</v>
      </c>
      <c r="K21" s="27">
        <v>2741320.51226</v>
      </c>
      <c r="L21" s="56">
        <v>1979967.54182</v>
      </c>
      <c r="M21" s="36">
        <f t="shared" si="5"/>
        <v>0.384528005817792</v>
      </c>
      <c r="N21" s="26">
        <f>K21+H21+'Ind Produção - 1'!H21</f>
        <v>4708025.24148</v>
      </c>
      <c r="O21" s="55">
        <f>L21+I21+'Ind Produção - 1'!I21</f>
        <v>3802725.25781</v>
      </c>
      <c r="P21" s="36">
        <f t="shared" si="6"/>
        <v>0.23806610320077803</v>
      </c>
    </row>
    <row r="22" spans="1:16" s="23" customFormat="1" ht="12.75">
      <c r="A22" s="20" t="s">
        <v>34</v>
      </c>
      <c r="B22" s="25">
        <v>0</v>
      </c>
      <c r="C22" s="58">
        <v>0</v>
      </c>
      <c r="D22" s="36" t="e">
        <f>B22/C22-1</f>
        <v>#DIV/0!</v>
      </c>
      <c r="E22" s="25">
        <v>1250642.28003999</v>
      </c>
      <c r="F22" s="58">
        <v>947678.3300236</v>
      </c>
      <c r="G22" s="36">
        <f>E22/F22-1</f>
        <v>0.3196907013889885</v>
      </c>
      <c r="H22" s="24">
        <f>B22+E22</f>
        <v>1250642.28003999</v>
      </c>
      <c r="I22" s="28">
        <f>C22+F22</f>
        <v>947678.3300236</v>
      </c>
      <c r="J22" s="36">
        <f>H22/I22-1</f>
        <v>0.3196907013889885</v>
      </c>
      <c r="K22" s="27">
        <v>185817.733973008</v>
      </c>
      <c r="L22" s="56">
        <v>123215.28638</v>
      </c>
      <c r="M22" s="36">
        <f>K22/L22-1</f>
        <v>0.5080737092956145</v>
      </c>
      <c r="N22" s="26">
        <f>K22+H22+'Ind Produção - 1'!H22</f>
        <v>2340273.727619744</v>
      </c>
      <c r="O22" s="55">
        <f>L22+I22+'Ind Produção - 1'!I22</f>
        <v>1759308.264775929</v>
      </c>
      <c r="P22" s="36">
        <f>N22/O22-1</f>
        <v>0.3302238012948848</v>
      </c>
    </row>
    <row r="23" spans="1:16" s="23" customFormat="1" ht="12.75">
      <c r="A23" s="20" t="s">
        <v>30</v>
      </c>
      <c r="B23" s="25">
        <v>0</v>
      </c>
      <c r="C23" s="58">
        <v>0</v>
      </c>
      <c r="D23" s="36" t="e">
        <f t="shared" si="0"/>
        <v>#DIV/0!</v>
      </c>
      <c r="E23" s="25">
        <v>1782</v>
      </c>
      <c r="F23" s="58">
        <v>260</v>
      </c>
      <c r="G23" s="36">
        <f t="shared" si="1"/>
        <v>5.8538461538461535</v>
      </c>
      <c r="H23" s="24">
        <f t="shared" si="2"/>
        <v>1782</v>
      </c>
      <c r="I23" s="28">
        <f t="shared" si="3"/>
        <v>260</v>
      </c>
      <c r="J23" s="36">
        <f t="shared" si="4"/>
        <v>5.8538461538461535</v>
      </c>
      <c r="K23" s="27">
        <v>227794</v>
      </c>
      <c r="L23" s="56">
        <v>128713</v>
      </c>
      <c r="M23" s="36">
        <f t="shared" si="5"/>
        <v>0.7697823840637699</v>
      </c>
      <c r="N23" s="26">
        <f>K23+H23+'Ind Produção - 1'!H23</f>
        <v>307326</v>
      </c>
      <c r="O23" s="55">
        <f>L23+I23+'Ind Produção - 1'!I23</f>
        <v>213184</v>
      </c>
      <c r="P23" s="36">
        <f t="shared" si="6"/>
        <v>0.4415997448213749</v>
      </c>
    </row>
    <row r="24" spans="1:16" s="23" customFormat="1" ht="12.75">
      <c r="A24" s="20" t="s">
        <v>18</v>
      </c>
      <c r="B24" s="25">
        <v>0</v>
      </c>
      <c r="C24" s="58">
        <v>0</v>
      </c>
      <c r="D24" s="36" t="e">
        <f t="shared" si="0"/>
        <v>#DIV/0!</v>
      </c>
      <c r="E24" s="25">
        <v>0</v>
      </c>
      <c r="F24" s="58">
        <v>0</v>
      </c>
      <c r="G24" s="36" t="e">
        <f t="shared" si="1"/>
        <v>#DIV/0!</v>
      </c>
      <c r="H24" s="24">
        <f t="shared" si="2"/>
        <v>0</v>
      </c>
      <c r="I24" s="28">
        <f t="shared" si="3"/>
        <v>0</v>
      </c>
      <c r="J24" s="36" t="e">
        <f t="shared" si="4"/>
        <v>#DIV/0!</v>
      </c>
      <c r="K24" s="27">
        <v>29840.14143</v>
      </c>
      <c r="L24" s="56">
        <v>31407.44957</v>
      </c>
      <c r="M24" s="36">
        <f t="shared" si="5"/>
        <v>-0.049902432749492465</v>
      </c>
      <c r="N24" s="26">
        <f>K24+H24+'Ind Produção - 1'!H24</f>
        <v>1571133.14946</v>
      </c>
      <c r="O24" s="55">
        <f>L24+I24+'Ind Produção - 1'!I24</f>
        <v>1351523.0452999999</v>
      </c>
      <c r="P24" s="36">
        <f t="shared" si="6"/>
        <v>0.16249083204589598</v>
      </c>
    </row>
    <row r="25" spans="1:16" s="23" customFormat="1" ht="13.5" customHeight="1">
      <c r="A25" s="20" t="s">
        <v>15</v>
      </c>
      <c r="B25" s="25">
        <v>1774.574</v>
      </c>
      <c r="C25" s="58">
        <v>2498.98</v>
      </c>
      <c r="D25" s="36">
        <f t="shared" si="0"/>
        <v>-0.28988067131389605</v>
      </c>
      <c r="E25" s="25">
        <v>183131.184</v>
      </c>
      <c r="F25" s="58">
        <v>155124.277</v>
      </c>
      <c r="G25" s="36">
        <f t="shared" si="1"/>
        <v>0.180544963958156</v>
      </c>
      <c r="H25" s="24">
        <f t="shared" si="2"/>
        <v>184905.758</v>
      </c>
      <c r="I25" s="28">
        <f t="shared" si="3"/>
        <v>157623.257</v>
      </c>
      <c r="J25" s="36">
        <f t="shared" si="4"/>
        <v>0.1730867736098105</v>
      </c>
      <c r="K25" s="27">
        <v>5639047.76600002</v>
      </c>
      <c r="L25" s="56">
        <v>3998109.35834003</v>
      </c>
      <c r="M25" s="36">
        <f t="shared" si="5"/>
        <v>0.4104285952651603</v>
      </c>
      <c r="N25" s="26">
        <f>K25+H25+'Ind Produção - 1'!H25</f>
        <v>8662955.110000022</v>
      </c>
      <c r="O25" s="55">
        <f>L25+I25+'Ind Produção - 1'!I25</f>
        <v>6720782.6763400305</v>
      </c>
      <c r="P25" s="36">
        <f t="shared" si="6"/>
        <v>0.2889800975855463</v>
      </c>
    </row>
    <row r="26" spans="1:16" s="23" customFormat="1" ht="12.75">
      <c r="A26" s="20" t="s">
        <v>27</v>
      </c>
      <c r="B26" s="25">
        <v>37558</v>
      </c>
      <c r="C26" s="58">
        <v>39759</v>
      </c>
      <c r="D26" s="36">
        <f t="shared" si="0"/>
        <v>-0.055358535174425905</v>
      </c>
      <c r="E26" s="25">
        <v>340987</v>
      </c>
      <c r="F26" s="58">
        <v>325342</v>
      </c>
      <c r="G26" s="36">
        <f t="shared" si="1"/>
        <v>0.048087858315249754</v>
      </c>
      <c r="H26" s="24">
        <f t="shared" si="2"/>
        <v>378545</v>
      </c>
      <c r="I26" s="28">
        <f t="shared" si="3"/>
        <v>365101</v>
      </c>
      <c r="J26" s="36">
        <f t="shared" si="4"/>
        <v>0.03682268742074113</v>
      </c>
      <c r="K26" s="27">
        <v>752447</v>
      </c>
      <c r="L26" s="56">
        <v>721655</v>
      </c>
      <c r="M26" s="36">
        <f t="shared" si="5"/>
        <v>0.042668588175790445</v>
      </c>
      <c r="N26" s="26">
        <f>K26+H26+'Ind Produção - 1'!H26</f>
        <v>2796287</v>
      </c>
      <c r="O26" s="55">
        <f>L26+I26+'Ind Produção - 1'!I26</f>
        <v>2523299</v>
      </c>
      <c r="P26" s="36">
        <f t="shared" si="6"/>
        <v>0.10818694098479797</v>
      </c>
    </row>
    <row r="27" spans="1:16" s="23" customFormat="1" ht="13.5" thickBot="1">
      <c r="A27" s="20" t="s">
        <v>26</v>
      </c>
      <c r="B27" s="41">
        <v>0</v>
      </c>
      <c r="C27" s="59">
        <v>0</v>
      </c>
      <c r="D27" s="36" t="e">
        <f t="shared" si="0"/>
        <v>#DIV/0!</v>
      </c>
      <c r="E27" s="41">
        <v>1038929.13771</v>
      </c>
      <c r="F27" s="59">
        <v>710099.1749</v>
      </c>
      <c r="G27" s="36">
        <f t="shared" si="1"/>
        <v>0.46307610884959516</v>
      </c>
      <c r="H27" s="24">
        <f t="shared" si="2"/>
        <v>1038929.13771</v>
      </c>
      <c r="I27" s="28">
        <f t="shared" si="3"/>
        <v>710099.1749</v>
      </c>
      <c r="J27" s="36">
        <f t="shared" si="4"/>
        <v>0.46307610884959516</v>
      </c>
      <c r="K27" s="46">
        <v>2951627.87701</v>
      </c>
      <c r="L27" s="57">
        <v>2294625.45396</v>
      </c>
      <c r="M27" s="36">
        <f t="shared" si="5"/>
        <v>0.28632229365196116</v>
      </c>
      <c r="N27" s="26">
        <f>K27+H27+'Ind Produção - 1'!H27</f>
        <v>6945460.91845</v>
      </c>
      <c r="O27" s="55">
        <f>L27+I27+'Ind Produção - 1'!I27</f>
        <v>5493745.87967</v>
      </c>
      <c r="P27" s="36">
        <f t="shared" si="6"/>
        <v>0.26424866941009695</v>
      </c>
    </row>
    <row r="28" spans="1:16" ht="23.25" customHeight="1" thickBot="1">
      <c r="A28" s="22" t="s">
        <v>0</v>
      </c>
      <c r="B28" s="17">
        <f>SUM(B15:B27)</f>
        <v>264325.60311</v>
      </c>
      <c r="C28" s="37">
        <f>SUM(C15:C27)</f>
        <v>175708.07384</v>
      </c>
      <c r="D28" s="43">
        <f>B28/(C28)-1</f>
        <v>0.5043452320278421</v>
      </c>
      <c r="E28" s="17">
        <f>SUM(E15:E27)</f>
        <v>3299835.8463799898</v>
      </c>
      <c r="F28" s="37">
        <f>SUM(F15:F27)</f>
        <v>2588035.3278836003</v>
      </c>
      <c r="G28" s="43">
        <f>E28/(F28)-1</f>
        <v>0.2750350858148731</v>
      </c>
      <c r="H28" s="47">
        <f>B28+E28</f>
        <v>3564161.44948999</v>
      </c>
      <c r="I28" s="37">
        <f>C28+F28</f>
        <v>2763743.4017236005</v>
      </c>
      <c r="J28" s="43">
        <f>H28/(I28)-1</f>
        <v>0.28961373449764216</v>
      </c>
      <c r="K28" s="17">
        <f>SUM(K15:K27)</f>
        <v>15092535.293853026</v>
      </c>
      <c r="L28" s="37">
        <f>SUM(L15:L27)</f>
        <v>11327011.28835003</v>
      </c>
      <c r="M28" s="43">
        <f>K28/(L28)-1</f>
        <v>0.3324375609456558</v>
      </c>
      <c r="N28" s="17">
        <f>SUM(N15:N27)</f>
        <v>31621257.58263977</v>
      </c>
      <c r="O28" s="45">
        <f>L28+I28+'Ind Produção - 1'!I28</f>
        <v>25334154.67779596</v>
      </c>
      <c r="P28" s="43">
        <f>N28/(O28)-1</f>
        <v>0.24816706871826755</v>
      </c>
    </row>
    <row r="29" spans="1:16" s="2" customFormat="1" ht="13.5" customHeight="1">
      <c r="A29" s="62"/>
      <c r="B29" s="62"/>
      <c r="C29" s="62"/>
      <c r="D29" s="62"/>
      <c r="E29" s="6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1"/>
      <c r="P31" s="3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9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1"/>
      <c r="O33" s="4"/>
      <c r="P33" s="3"/>
    </row>
    <row r="34" spans="2:16" ht="12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</sheetData>
  <sheetProtection/>
  <mergeCells count="11">
    <mergeCell ref="A3:P3"/>
    <mergeCell ref="B11:P11"/>
    <mergeCell ref="A6:P6"/>
    <mergeCell ref="A1:P1"/>
    <mergeCell ref="A10:P10"/>
    <mergeCell ref="B12:J12"/>
    <mergeCell ref="B13:D13"/>
    <mergeCell ref="E13:G13"/>
    <mergeCell ref="H13:J13"/>
    <mergeCell ref="K12:M13"/>
    <mergeCell ref="N12:P13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7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110" zoomScaleNormal="110" workbookViewId="0" topLeftCell="A1">
      <selection activeCell="G20" sqref="G20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12.28125" style="0" customWidth="1"/>
    <col min="4" max="4" width="8.57421875" style="0" customWidth="1"/>
    <col min="5" max="5" width="12.00390625" style="0" customWidth="1"/>
    <col min="6" max="6" width="11.28125" style="0" customWidth="1"/>
    <col min="7" max="7" width="9.7109375" style="0" customWidth="1"/>
  </cols>
  <sheetData>
    <row r="1" spans="1:7" ht="12.75">
      <c r="A1" s="86" t="s">
        <v>35</v>
      </c>
      <c r="B1" s="86"/>
      <c r="C1" s="86"/>
      <c r="D1" s="86"/>
      <c r="E1" s="86"/>
      <c r="F1" s="86"/>
      <c r="G1" s="86"/>
    </row>
    <row r="3" spans="1:7" ht="15.75" thickBot="1">
      <c r="A3" s="64" t="s">
        <v>10</v>
      </c>
      <c r="B3" s="64"/>
      <c r="C3" s="64"/>
      <c r="D3" s="64"/>
      <c r="E3" s="64"/>
      <c r="F3" s="64"/>
      <c r="G3" s="64"/>
    </row>
    <row r="4" spans="1:7" ht="19.5" customHeight="1" thickBot="1">
      <c r="A4" s="10"/>
      <c r="B4" s="76" t="s">
        <v>21</v>
      </c>
      <c r="C4" s="77"/>
      <c r="D4" s="77"/>
      <c r="E4" s="77"/>
      <c r="F4" s="77"/>
      <c r="G4" s="78"/>
    </row>
    <row r="5" spans="1:7" ht="19.5" customHeight="1" thickBot="1">
      <c r="A5" s="9" t="s">
        <v>6</v>
      </c>
      <c r="B5" s="87" t="s">
        <v>22</v>
      </c>
      <c r="C5" s="88"/>
      <c r="D5" s="89"/>
      <c r="E5" s="76" t="s">
        <v>19</v>
      </c>
      <c r="F5" s="77"/>
      <c r="G5" s="78"/>
    </row>
    <row r="6" spans="1:7" ht="19.5" customHeight="1" thickBot="1">
      <c r="A6" s="11"/>
      <c r="B6" s="32">
        <v>2022</v>
      </c>
      <c r="C6" s="32">
        <v>2021</v>
      </c>
      <c r="D6" s="33" t="s">
        <v>20</v>
      </c>
      <c r="E6" s="32">
        <v>2022</v>
      </c>
      <c r="F6" s="32">
        <v>2021</v>
      </c>
      <c r="G6" s="33" t="s">
        <v>20</v>
      </c>
    </row>
    <row r="7" spans="1:7" ht="12" customHeight="1">
      <c r="A7" s="20" t="s">
        <v>31</v>
      </c>
      <c r="B7" s="25">
        <v>217227.22427</v>
      </c>
      <c r="C7" s="58">
        <v>125449.68449</v>
      </c>
      <c r="D7" s="34">
        <f>B7/C7-1</f>
        <v>0.7315884464206515</v>
      </c>
      <c r="E7" s="50">
        <v>256281.86826</v>
      </c>
      <c r="F7" s="60">
        <v>194629.59449</v>
      </c>
      <c r="G7" s="34">
        <f>E7/F7-1</f>
        <v>0.3167672107191677</v>
      </c>
    </row>
    <row r="8" spans="1:7" ht="12.75">
      <c r="A8" s="20" t="s">
        <v>28</v>
      </c>
      <c r="B8" s="26"/>
      <c r="C8" s="55"/>
      <c r="D8" s="34" t="e">
        <f aca="true" t="shared" si="0" ref="D8:D19">B8/C8-1</f>
        <v>#DIV/0!</v>
      </c>
      <c r="E8" s="26"/>
      <c r="F8" s="55"/>
      <c r="G8" s="34" t="e">
        <f aca="true" t="shared" si="1" ref="G8:G19">E8/F8-1</f>
        <v>#DIV/0!</v>
      </c>
    </row>
    <row r="9" spans="1:7" ht="12.75">
      <c r="A9" s="20" t="s">
        <v>17</v>
      </c>
      <c r="B9" s="24">
        <v>253145</v>
      </c>
      <c r="C9" s="53">
        <v>153520</v>
      </c>
      <c r="D9" s="34">
        <f t="shared" si="0"/>
        <v>0.6489382490880666</v>
      </c>
      <c r="E9" s="24">
        <v>253430</v>
      </c>
      <c r="F9" s="53">
        <v>153805</v>
      </c>
      <c r="G9" s="34">
        <f t="shared" si="1"/>
        <v>0.6477357693182926</v>
      </c>
    </row>
    <row r="10" spans="1:7" ht="12.75">
      <c r="A10" s="20" t="s">
        <v>32</v>
      </c>
      <c r="B10" s="24">
        <v>236703.46187</v>
      </c>
      <c r="C10" s="53">
        <v>187911</v>
      </c>
      <c r="D10" s="34">
        <f>B10/C10-1</f>
        <v>0.2596572945170852</v>
      </c>
      <c r="E10" s="25">
        <v>236703.46187</v>
      </c>
      <c r="F10" s="58">
        <v>187911</v>
      </c>
      <c r="G10" s="34">
        <f>E10/F10-1</f>
        <v>0.2596572945170852</v>
      </c>
    </row>
    <row r="11" spans="1:7" ht="12.75">
      <c r="A11" s="20" t="s">
        <v>16</v>
      </c>
      <c r="B11" s="26"/>
      <c r="C11" s="55"/>
      <c r="D11" s="34" t="e">
        <f t="shared" si="0"/>
        <v>#DIV/0!</v>
      </c>
      <c r="E11" s="24"/>
      <c r="F11" s="53"/>
      <c r="G11" s="34" t="e">
        <f t="shared" si="1"/>
        <v>#DIV/0!</v>
      </c>
    </row>
    <row r="12" spans="1:7" ht="12" customHeight="1">
      <c r="A12" s="20" t="s">
        <v>29</v>
      </c>
      <c r="B12" s="25">
        <v>1218240.56</v>
      </c>
      <c r="C12" s="58">
        <v>1003445.58</v>
      </c>
      <c r="D12" s="34">
        <f t="shared" si="0"/>
        <v>0.21405742800720695</v>
      </c>
      <c r="E12" s="25">
        <v>1222991</v>
      </c>
      <c r="F12" s="58">
        <v>1016357</v>
      </c>
      <c r="G12" s="34">
        <f t="shared" si="1"/>
        <v>0.20330848314125838</v>
      </c>
    </row>
    <row r="13" spans="1:7" ht="12.75">
      <c r="A13" s="20" t="s">
        <v>33</v>
      </c>
      <c r="B13" s="24">
        <v>1161464.10428</v>
      </c>
      <c r="C13" s="53">
        <v>1044962.96363</v>
      </c>
      <c r="D13" s="34">
        <f t="shared" si="0"/>
        <v>0.11148829643234204</v>
      </c>
      <c r="E13" s="44">
        <v>1161464.10428</v>
      </c>
      <c r="F13" s="61">
        <v>1044962.96363</v>
      </c>
      <c r="G13" s="34">
        <f t="shared" si="1"/>
        <v>0.11148829643234204</v>
      </c>
    </row>
    <row r="14" spans="1:7" ht="12.75">
      <c r="A14" s="20" t="s">
        <v>34</v>
      </c>
      <c r="B14" s="25">
        <v>479359.687530001</v>
      </c>
      <c r="C14" s="58">
        <v>379406.26746</v>
      </c>
      <c r="D14" s="34">
        <f>B14/C14-1</f>
        <v>0.2634469397122936</v>
      </c>
      <c r="E14" s="25">
        <v>536691.002780001</v>
      </c>
      <c r="F14" s="58">
        <v>417934.58111</v>
      </c>
      <c r="G14" s="34">
        <f>E14/F14-1</f>
        <v>0.2841507428138481</v>
      </c>
    </row>
    <row r="15" spans="1:7" ht="12.75">
      <c r="A15" s="20" t="s">
        <v>30</v>
      </c>
      <c r="B15" s="24">
        <v>95191</v>
      </c>
      <c r="C15" s="53">
        <v>62629</v>
      </c>
      <c r="D15" s="34">
        <f t="shared" si="0"/>
        <v>0.5199188874163727</v>
      </c>
      <c r="E15" s="25">
        <v>101683</v>
      </c>
      <c r="F15" s="58">
        <v>66589</v>
      </c>
      <c r="G15" s="34">
        <f t="shared" si="1"/>
        <v>0.5270239829401253</v>
      </c>
    </row>
    <row r="16" spans="1:7" ht="12.75">
      <c r="A16" s="20" t="s">
        <v>18</v>
      </c>
      <c r="B16" s="25">
        <v>131801.44055</v>
      </c>
      <c r="C16" s="58">
        <v>166430.99694</v>
      </c>
      <c r="D16" s="34">
        <f t="shared" si="0"/>
        <v>-0.20807155533944377</v>
      </c>
      <c r="E16" s="25">
        <v>132392.62501</v>
      </c>
      <c r="F16" s="58">
        <v>167270.6455</v>
      </c>
      <c r="G16" s="34">
        <f t="shared" si="1"/>
        <v>-0.20851250012065037</v>
      </c>
    </row>
    <row r="17" spans="1:9" ht="13.5">
      <c r="A17" s="20" t="s">
        <v>15</v>
      </c>
      <c r="B17" s="26">
        <v>2364450.1791</v>
      </c>
      <c r="C17" s="55">
        <v>1950204.09038</v>
      </c>
      <c r="D17" s="34">
        <f t="shared" si="0"/>
        <v>0.21241166027873692</v>
      </c>
      <c r="E17" s="25">
        <v>2560529.26251</v>
      </c>
      <c r="F17" s="58">
        <v>2208525.37049</v>
      </c>
      <c r="G17" s="34">
        <f t="shared" si="1"/>
        <v>0.15938412876004282</v>
      </c>
      <c r="I17" s="48"/>
    </row>
    <row r="18" spans="1:7" ht="12.75">
      <c r="A18" s="20" t="s">
        <v>27</v>
      </c>
      <c r="B18" s="25">
        <v>651354</v>
      </c>
      <c r="C18" s="58">
        <v>590263</v>
      </c>
      <c r="D18" s="34">
        <f t="shared" si="0"/>
        <v>0.1034979322776457</v>
      </c>
      <c r="E18" s="25">
        <v>833778</v>
      </c>
      <c r="F18" s="58">
        <v>792320</v>
      </c>
      <c r="G18" s="34">
        <f t="shared" si="1"/>
        <v>0.05232481825525048</v>
      </c>
    </row>
    <row r="19" spans="1:7" ht="13.5" thickBot="1">
      <c r="A19" s="20" t="s">
        <v>26</v>
      </c>
      <c r="B19" s="41">
        <v>1987880.68669999</v>
      </c>
      <c r="C19" s="59">
        <v>1846908.21704</v>
      </c>
      <c r="D19" s="34">
        <f t="shared" si="0"/>
        <v>0.07632889840401669</v>
      </c>
      <c r="E19" s="41">
        <v>2377295.73823999</v>
      </c>
      <c r="F19" s="59">
        <v>2111048.51204</v>
      </c>
      <c r="G19" s="34">
        <f t="shared" si="1"/>
        <v>0.12612084690687841</v>
      </c>
    </row>
    <row r="20" spans="1:7" ht="19.5" customHeight="1" thickBot="1">
      <c r="A20" s="15" t="s">
        <v>0</v>
      </c>
      <c r="B20" s="17">
        <f>SUM(B7:B19)</f>
        <v>8796817.34429999</v>
      </c>
      <c r="C20" s="37">
        <f>SUM(C7:C19)</f>
        <v>7511130.799939999</v>
      </c>
      <c r="D20" s="43">
        <f>B20/(C20)-1</f>
        <v>0.17117083680266387</v>
      </c>
      <c r="E20" s="17">
        <f>SUM(E7:E19)</f>
        <v>9673240.06294999</v>
      </c>
      <c r="F20" s="37">
        <f>SUM(F7:F19)</f>
        <v>8361353.6672600005</v>
      </c>
      <c r="G20" s="43">
        <f>E20/(F20)-1</f>
        <v>0.1568988046549038</v>
      </c>
    </row>
    <row r="21" spans="1:7" ht="12.75">
      <c r="A21" s="62"/>
      <c r="B21" s="62"/>
      <c r="C21" s="62"/>
      <c r="D21" s="62"/>
      <c r="E21" s="62"/>
      <c r="F21" s="12"/>
      <c r="G21" s="31"/>
    </row>
    <row r="22" spans="1:7" ht="12.75">
      <c r="A22" s="49"/>
      <c r="B22" s="30"/>
      <c r="C22" s="30"/>
      <c r="D22" s="30"/>
      <c r="E22" s="2" t="s">
        <v>8</v>
      </c>
      <c r="F22" s="12"/>
      <c r="G22" s="30"/>
    </row>
  </sheetData>
  <sheetProtection/>
  <mergeCells count="5">
    <mergeCell ref="A3:G3"/>
    <mergeCell ref="A1:G1"/>
    <mergeCell ref="B4:G4"/>
    <mergeCell ref="B5:D5"/>
    <mergeCell ref="E5:G5"/>
  </mergeCells>
  <printOptions horizontalCentered="1"/>
  <pageMargins left="0.15748031496062992" right="0.4724409448818898" top="1.3385826771653544" bottom="0.2362204724409449" header="0.31496062992125984" footer="0.11811023622047245"/>
  <pageSetup horizontalDpi="300" verticalDpi="300" orientation="landscape" paperSize="9" scale="80" r:id="rId1"/>
  <headerFooter alignWithMargins="0">
    <oddHeader>&amp;C&amp;"Arial,Negrito"&amp;18ALF - Associação Portuguesa de Leasing, Factoring e Renting</oddHead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APEF</dc:creator>
  <cp:keywords/>
  <dc:description/>
  <cp:lastModifiedBy>ALF</cp:lastModifiedBy>
  <cp:lastPrinted>2018-09-04T13:55:08Z</cp:lastPrinted>
  <dcterms:created xsi:type="dcterms:W3CDTF">1995-11-28T10:49:03Z</dcterms:created>
  <dcterms:modified xsi:type="dcterms:W3CDTF">2022-11-25T09:44:06Z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