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428" windowWidth="12120" windowHeight="4476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<sst xmlns="http://schemas.openxmlformats.org/spreadsheetml/2006/main" count="83" uniqueCount="36">
  <si>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</si>
  <si>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</si>
  <si>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</si>
  <si>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</si>
  <si>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</si>
  <si>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</si>
  <si>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</si>
  <si>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</si>
  <si>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</si>
  <si>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</si>
  <si>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</si>
  <si>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</si>
  <si>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</si>
  <si>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</si>
  <si>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</si>
  <si>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</si>
  <si>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</si>
  <si>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</si>
  <si>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</si>
  <si>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</si>
  <si>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</si>
  <si>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</si>
  <si>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</si>
  <si>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</si>
  <si>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</si>
  <si>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</si>
  <si>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</si>
  <si>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</si>
  <si>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BPI</t>
  </si>
  <si>
    <t>Bankinter</t>
  </si>
  <si>
    <t>EuroBic</t>
  </si>
  <si>
    <t>Banco Montepio</t>
  </si>
  <si>
    <t>Caixa Geral de Depósitos</t>
  </si>
  <si>
    <t>Crédit Agricole Leasing &amp; Factoring</t>
  </si>
  <si>
    <t>BFF Bank</t>
  </si>
  <si>
    <t>ACUMULADO A 2023.02.28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</si>
</sst>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Gsc.&quot;_-;_-* &quot;-&quot;??\ &quot;G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/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1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1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0" borderId="16" xfId="61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6" xfId="61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1" fillId="0" borderId="16" xfId="51" applyNumberFormat="1" applyFont="1" applyBorder="1" applyAlignment="1">
      <alignment horizontal="right" vertical="center"/>
      <protection/>
    </xf>
    <xf numFmtId="3" fontId="1" fillId="0" borderId="16" xfId="51" applyNumberFormat="1" applyFont="1" applyFill="1" applyBorder="1" applyAlignment="1">
      <alignment horizontal="right" vertical="center"/>
      <protection/>
    </xf>
    <xf numFmtId="3" fontId="1" fillId="0" borderId="16" xfId="51" applyNumberFormat="1" applyFont="1" applyFill="1" applyBorder="1" applyAlignment="1">
      <alignment horizontal="right"/>
      <protection/>
    </xf>
    <xf numFmtId="3" fontId="0" fillId="0" borderId="16" xfId="51" applyNumberFormat="1" applyFont="1" applyFill="1" applyBorder="1" applyAlignment="1">
      <alignment horizontal="right" vertical="center"/>
      <protection/>
    </xf>
    <xf numFmtId="3" fontId="1" fillId="0" borderId="20" xfId="51" applyNumberFormat="1" applyFont="1" applyBorder="1" applyAlignment="1">
      <alignment horizontal="right" vertical="center"/>
      <protection/>
    </xf>
    <xf numFmtId="3" fontId="1" fillId="0" borderId="19" xfId="51" applyNumberFormat="1" applyFont="1" applyBorder="1" applyAlignment="1">
      <alignment horizontal="right" vertical="center"/>
      <protection/>
    </xf>
    <xf numFmtId="3" fontId="0" fillId="0" borderId="19" xfId="51" applyNumberFormat="1" applyFont="1" applyBorder="1" applyAlignment="1">
      <alignment horizontal="right" vertical="center"/>
      <protection/>
    </xf>
    <xf numFmtId="3" fontId="0" fillId="0" borderId="16" xfId="51" applyNumberFormat="1" applyFont="1" applyFill="1" applyBorder="1" applyAlignment="1">
      <alignment horizontal="right"/>
      <protection/>
    </xf>
    <xf numFmtId="3" fontId="0" fillId="0" borderId="16" xfId="51" applyNumberFormat="1" applyFont="1" applyBorder="1" applyAlignment="1">
      <alignment horizontal="right" vertical="center"/>
      <protection/>
    </xf>
    <xf numFmtId="3" fontId="0" fillId="0" borderId="20" xfId="51" applyNumberFormat="1" applyFont="1" applyBorder="1" applyAlignment="1">
      <alignment horizontal="right" vertical="center"/>
      <protection/>
    </xf>
    <xf numFmtId="3" fontId="0" fillId="0" borderId="18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5">
      <selection activeCell="E15" sqref="E15"/>
    </sheetView>
  </sheetViews>
  <sheetFormatPr defaultColWidth="9.140625" defaultRowHeight="12.75"/>
  <cols>
    <col min="1" max="1" width="33.57421875" style="2" customWidth="1"/>
    <col min="2" max="3" width="12.7109375" style="0" customWidth="1"/>
    <col min="4" max="4" width="9.00390625" style="0" customWidth="1"/>
    <col min="5" max="6" width="12.7109375" style="0" customWidth="1"/>
    <col min="7" max="7" width="7.8515625" style="0" bestFit="1" customWidth="1"/>
    <col min="8" max="9" width="12.7109375" style="0" customWidth="1"/>
    <col min="10" max="10" width="8.28125" style="0" bestFit="1" customWidth="1"/>
  </cols>
  <sheetData>
    <row r="1" spans="1:10" ht="23.25" thickBot="1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8" t="s">
        <v>11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s="1" customFormat="1" ht="21" customHeight="1" thickBot="1">
      <c r="A11" s="76" t="s">
        <v>6</v>
      </c>
      <c r="B11" s="73" t="s">
        <v>13</v>
      </c>
      <c r="C11" s="74"/>
      <c r="D11" s="74"/>
      <c r="E11" s="74"/>
      <c r="F11" s="74"/>
      <c r="G11" s="74"/>
      <c r="H11" s="74"/>
      <c r="I11" s="74"/>
      <c r="J11" s="75"/>
    </row>
    <row r="12" spans="1:10" s="1" customFormat="1" ht="21" customHeight="1" thickBot="1">
      <c r="A12" s="77"/>
      <c r="B12" s="80" t="s">
        <v>11</v>
      </c>
      <c r="C12" s="81"/>
      <c r="D12" s="81"/>
      <c r="E12" s="81"/>
      <c r="F12" s="81"/>
      <c r="G12" s="81"/>
      <c r="H12" s="81"/>
      <c r="I12" s="81"/>
      <c r="J12" s="82"/>
    </row>
    <row r="13" spans="1:10" s="1" customFormat="1" ht="21.75" customHeight="1" thickBot="1">
      <c r="A13" s="77"/>
      <c r="B13" s="79" t="s">
        <v>2</v>
      </c>
      <c r="C13" s="79"/>
      <c r="D13" s="79"/>
      <c r="E13" s="79" t="s">
        <v>3</v>
      </c>
      <c r="F13" s="79"/>
      <c r="G13" s="79"/>
      <c r="H13" s="80" t="s">
        <v>1</v>
      </c>
      <c r="I13" s="81"/>
      <c r="J13" s="82"/>
    </row>
    <row r="14" spans="1:10" s="1" customFormat="1" ht="21.75" customHeight="1" thickBot="1">
      <c r="A14" s="78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</row>
    <row r="15" spans="1:10" s="23" customFormat="1" ht="12.75">
      <c r="A15" s="20" t="s">
        <v>31</v>
      </c>
      <c r="B15" s="24">
        <v>52414</v>
      </c>
      <c r="C15" s="49">
        <v>47424.79927</v>
      </c>
      <c r="D15" s="42">
        <f>B15/C15-1</f>
        <v>0.10520235840315029</v>
      </c>
      <c r="E15" s="24">
        <v>15470</v>
      </c>
      <c r="F15" s="49">
        <v>7009.54057</v>
      </c>
      <c r="G15" s="42">
        <f>E15/F15-1</f>
        <v>1.206992005468912</v>
      </c>
      <c r="H15" s="38">
        <f>B15+E15</f>
        <v>67884</v>
      </c>
      <c r="I15" s="29">
        <f>C15+F15</f>
        <v>54434.33984</v>
      </c>
      <c r="J15" s="42">
        <f>H15/I15-1</f>
        <v>0.2470804312045094</v>
      </c>
    </row>
    <row r="16" spans="1:10" s="23" customFormat="1" ht="12.75">
      <c r="A16" s="20" t="s">
        <v>29</v>
      </c>
      <c r="B16" s="39"/>
      <c r="C16" s="53"/>
      <c r="D16" s="42" t="e">
        <f>B16/C16-1</f>
        <v>#DIV/0!</v>
      </c>
      <c r="E16" s="39"/>
      <c r="F16" s="53"/>
      <c r="G16" s="42" t="e">
        <f aca="true" t="shared" si="0" ref="G16:G28">E16/F16-1</f>
        <v>#DIV/0!</v>
      </c>
      <c r="H16" s="38">
        <f>B16+E16</f>
        <v>0</v>
      </c>
      <c r="I16" s="29">
        <f>C16+F16</f>
        <v>0</v>
      </c>
      <c r="J16" s="42" t="e">
        <f>H16/I16-1</f>
        <v>#DIV/0!</v>
      </c>
    </row>
    <row r="17" spans="1:10" s="23" customFormat="1" ht="12.75">
      <c r="A17" s="20" t="s">
        <v>17</v>
      </c>
      <c r="B17" s="24">
        <v>5427</v>
      </c>
      <c r="C17" s="49">
        <v>1537</v>
      </c>
      <c r="D17" s="42">
        <f aca="true" t="shared" si="1" ref="D17:D27">B17/C17-1</f>
        <v>2.530904359141184</v>
      </c>
      <c r="E17" s="24">
        <v>12481</v>
      </c>
      <c r="F17" s="49">
        <v>9615</v>
      </c>
      <c r="G17" s="42">
        <f t="shared" si="0"/>
        <v>0.29807592303692143</v>
      </c>
      <c r="H17" s="38">
        <f aca="true" t="shared" si="2" ref="H17:H27">B17+E17</f>
        <v>17908</v>
      </c>
      <c r="I17" s="29">
        <f aca="true" t="shared" si="3" ref="I17:I27">C17+F17</f>
        <v>11152</v>
      </c>
      <c r="J17" s="42">
        <f aca="true" t="shared" si="4" ref="J17:J27">H17/I17-1</f>
        <v>0.6058106169296986</v>
      </c>
    </row>
    <row r="18" spans="1:10" s="23" customFormat="1" ht="12.75">
      <c r="A18" s="20" t="s">
        <v>34</v>
      </c>
      <c r="B18" s="39">
        <v>0</v>
      </c>
      <c r="C18" s="53">
        <v>0</v>
      </c>
      <c r="D18" s="42" t="e">
        <f>B18/C18-1</f>
        <v>#DIV/0!</v>
      </c>
      <c r="E18" s="39">
        <v>56365.99907</v>
      </c>
      <c r="F18" s="53">
        <v>19511.021</v>
      </c>
      <c r="G18" s="42">
        <f>E18/F18-1</f>
        <v>1.8889312901667217</v>
      </c>
      <c r="H18" s="38">
        <f>B18+E18</f>
        <v>56365.99907</v>
      </c>
      <c r="I18" s="29">
        <f>C18+F18</f>
        <v>19511.021</v>
      </c>
      <c r="J18" s="42">
        <f>H18/I18-1</f>
        <v>1.8889312901667217</v>
      </c>
    </row>
    <row r="19" spans="1:10" s="23" customFormat="1" ht="12.75">
      <c r="A19" s="20" t="s">
        <v>16</v>
      </c>
      <c r="B19" s="24"/>
      <c r="C19" s="49"/>
      <c r="D19" s="42" t="e">
        <f t="shared" si="1"/>
        <v>#DIV/0!</v>
      </c>
      <c r="E19" s="24"/>
      <c r="F19" s="49"/>
      <c r="G19" s="42" t="e">
        <f t="shared" si="0"/>
        <v>#DIV/0!</v>
      </c>
      <c r="H19" s="38">
        <f t="shared" si="2"/>
        <v>0</v>
      </c>
      <c r="I19" s="29">
        <f t="shared" si="3"/>
        <v>0</v>
      </c>
      <c r="J19" s="42" t="e">
        <f t="shared" si="4"/>
        <v>#DIV/0!</v>
      </c>
    </row>
    <row r="20" spans="1:10" s="23" customFormat="1" ht="12.75">
      <c r="A20" s="20" t="s">
        <v>28</v>
      </c>
      <c r="B20" s="24">
        <v>38449</v>
      </c>
      <c r="C20" s="49">
        <v>41233</v>
      </c>
      <c r="D20" s="42">
        <f t="shared" si="1"/>
        <v>-0.06751873499381567</v>
      </c>
      <c r="E20" s="24">
        <v>45827</v>
      </c>
      <c r="F20" s="49">
        <v>356591</v>
      </c>
      <c r="G20" s="42">
        <f t="shared" si="0"/>
        <v>-0.8714858198888923</v>
      </c>
      <c r="H20" s="38">
        <f t="shared" si="2"/>
        <v>84276</v>
      </c>
      <c r="I20" s="29">
        <f t="shared" si="3"/>
        <v>397824</v>
      </c>
      <c r="J20" s="42">
        <f t="shared" si="4"/>
        <v>-0.7881575772200773</v>
      </c>
    </row>
    <row r="21" spans="1:10" s="23" customFormat="1" ht="12.75">
      <c r="A21" s="20" t="s">
        <v>32</v>
      </c>
      <c r="B21" s="24">
        <v>143234.43386</v>
      </c>
      <c r="C21" s="49">
        <v>148708.92782</v>
      </c>
      <c r="D21" s="42">
        <f t="shared" si="1"/>
        <v>-0.03681348551330055</v>
      </c>
      <c r="E21" s="24">
        <v>104642.45696</v>
      </c>
      <c r="F21" s="49">
        <v>132522.55634</v>
      </c>
      <c r="G21" s="42">
        <f t="shared" si="0"/>
        <v>-0.21038003001142536</v>
      </c>
      <c r="H21" s="38">
        <f t="shared" si="2"/>
        <v>247876.89081999997</v>
      </c>
      <c r="I21" s="29">
        <f t="shared" si="3"/>
        <v>281231.48416</v>
      </c>
      <c r="J21" s="42">
        <f t="shared" si="4"/>
        <v>-0.1186019177035802</v>
      </c>
    </row>
    <row r="22" spans="1:10" s="23" customFormat="1" ht="12.75">
      <c r="A22" s="20" t="s">
        <v>33</v>
      </c>
      <c r="B22" s="24">
        <v>3676.66180734913</v>
      </c>
      <c r="C22" s="49">
        <v>1084.396</v>
      </c>
      <c r="D22" s="42">
        <f>B22/C22-1</f>
        <v>2.390515833098914</v>
      </c>
      <c r="E22" s="24">
        <v>159533.314054517</v>
      </c>
      <c r="F22" s="49">
        <v>82463.58677</v>
      </c>
      <c r="G22" s="42">
        <f>E22/F22-1</f>
        <v>0.9345910152983392</v>
      </c>
      <c r="H22" s="38">
        <f>B22+E22</f>
        <v>163209.9758618661</v>
      </c>
      <c r="I22" s="29">
        <f>C22+F22</f>
        <v>83547.98276999999</v>
      </c>
      <c r="J22" s="42">
        <f>H22/I22-1</f>
        <v>0.9534879293395793</v>
      </c>
    </row>
    <row r="23" spans="1:10" s="23" customFormat="1" ht="12.75">
      <c r="A23" s="20" t="s">
        <v>30</v>
      </c>
      <c r="B23" s="24">
        <v>9746</v>
      </c>
      <c r="C23" s="49">
        <v>17525</v>
      </c>
      <c r="D23" s="42">
        <f t="shared" si="1"/>
        <v>-0.4438801711840228</v>
      </c>
      <c r="E23" s="24">
        <v>2015</v>
      </c>
      <c r="F23" s="49">
        <v>2799</v>
      </c>
      <c r="G23" s="42">
        <f t="shared" si="0"/>
        <v>-0.28010003572704534</v>
      </c>
      <c r="H23" s="38">
        <f t="shared" si="2"/>
        <v>11761</v>
      </c>
      <c r="I23" s="29">
        <f t="shared" si="3"/>
        <v>20324</v>
      </c>
      <c r="J23" s="42">
        <f t="shared" si="4"/>
        <v>-0.42132454241291084</v>
      </c>
    </row>
    <row r="24" spans="1:10" s="23" customFormat="1" ht="12.75">
      <c r="A24" s="20" t="s">
        <v>18</v>
      </c>
      <c r="B24" s="24">
        <v>0</v>
      </c>
      <c r="C24" s="49">
        <v>0</v>
      </c>
      <c r="D24" s="42" t="e">
        <f t="shared" si="1"/>
        <v>#DIV/0!</v>
      </c>
      <c r="E24" s="24">
        <v>298292.7917</v>
      </c>
      <c r="F24" s="49">
        <v>358118.882</v>
      </c>
      <c r="G24" s="42">
        <f t="shared" si="0"/>
        <v>-0.16705650918456738</v>
      </c>
      <c r="H24" s="38">
        <f t="shared" si="2"/>
        <v>298292.7917</v>
      </c>
      <c r="I24" s="29">
        <f t="shared" si="3"/>
        <v>358118.882</v>
      </c>
      <c r="J24" s="42">
        <f t="shared" si="4"/>
        <v>-0.16705650918456738</v>
      </c>
    </row>
    <row r="25" spans="1:10" s="23" customFormat="1" ht="13.5" customHeight="1">
      <c r="A25" s="20" t="s">
        <v>15</v>
      </c>
      <c r="B25" s="24">
        <v>248804.207</v>
      </c>
      <c r="C25" s="49">
        <v>366903.015</v>
      </c>
      <c r="D25" s="42">
        <f t="shared" si="1"/>
        <v>-0.3218801786079627</v>
      </c>
      <c r="E25" s="24">
        <v>177838.916</v>
      </c>
      <c r="F25" s="49">
        <v>277213.328</v>
      </c>
      <c r="G25" s="42">
        <f t="shared" si="0"/>
        <v>-0.3584763139526971</v>
      </c>
      <c r="H25" s="38">
        <f t="shared" si="2"/>
        <v>426643.123</v>
      </c>
      <c r="I25" s="29">
        <f t="shared" si="3"/>
        <v>644116.343</v>
      </c>
      <c r="J25" s="42">
        <f t="shared" si="4"/>
        <v>-0.3376303401759827</v>
      </c>
    </row>
    <row r="26" spans="1:10" s="23" customFormat="1" ht="12.75">
      <c r="A26" s="20" t="s">
        <v>27</v>
      </c>
      <c r="B26" s="24">
        <v>129765</v>
      </c>
      <c r="C26" s="49">
        <v>233813</v>
      </c>
      <c r="D26" s="42">
        <f t="shared" si="1"/>
        <v>-0.44500519646041925</v>
      </c>
      <c r="E26" s="24">
        <v>159498</v>
      </c>
      <c r="F26" s="49">
        <v>79330</v>
      </c>
      <c r="G26" s="42">
        <f t="shared" si="0"/>
        <v>1.0105634690533214</v>
      </c>
      <c r="H26" s="38">
        <f t="shared" si="2"/>
        <v>289263</v>
      </c>
      <c r="I26" s="29">
        <f t="shared" si="3"/>
        <v>313143</v>
      </c>
      <c r="J26" s="42">
        <f t="shared" si="4"/>
        <v>-0.07625908929786074</v>
      </c>
    </row>
    <row r="27" spans="1:10" s="23" customFormat="1" ht="13.5" thickBot="1">
      <c r="A27" s="20" t="s">
        <v>26</v>
      </c>
      <c r="B27" s="40">
        <v>636535.25972</v>
      </c>
      <c r="C27" s="54">
        <v>468010.09406</v>
      </c>
      <c r="D27" s="42">
        <f t="shared" si="1"/>
        <v>0.3600887412449585</v>
      </c>
      <c r="E27" s="40">
        <v>25077.16424</v>
      </c>
      <c r="F27" s="54">
        <v>25355.48092</v>
      </c>
      <c r="G27" s="42">
        <f t="shared" si="0"/>
        <v>-0.010976588489018613</v>
      </c>
      <c r="H27" s="38">
        <f t="shared" si="2"/>
        <v>661612.4239599999</v>
      </c>
      <c r="I27" s="29">
        <f t="shared" si="3"/>
        <v>493365.57498</v>
      </c>
      <c r="J27" s="42">
        <f t="shared" si="4"/>
        <v>0.3410186229284853</v>
      </c>
    </row>
    <row r="28" spans="1:10" ht="23.25" customHeight="1" thickBot="1">
      <c r="A28" s="22" t="s">
        <v>0</v>
      </c>
      <c r="B28" s="17">
        <f>SUM(B15:B27)</f>
        <v>1268051.562387349</v>
      </c>
      <c r="C28" s="37">
        <f>SUM(C15:C27)</f>
        <v>1326239.23215</v>
      </c>
      <c r="D28" s="43">
        <f>B28/C28-1</f>
        <v>-0.04387418827018219</v>
      </c>
      <c r="E28" s="17">
        <f>SUM(E15:E27)</f>
        <v>1057041.642024517</v>
      </c>
      <c r="F28" s="37">
        <f>SUM(F15:F27)</f>
        <v>1350529.3956</v>
      </c>
      <c r="G28" s="43">
        <f t="shared" si="0"/>
        <v>-0.21731311775342366</v>
      </c>
      <c r="H28" s="17">
        <f>SUM(H15:H27)</f>
        <v>2325093.204411866</v>
      </c>
      <c r="I28" s="44">
        <f>C28+F28</f>
        <v>2676768.62775</v>
      </c>
      <c r="J28" s="43">
        <f>H28/I28-1</f>
        <v>-0.13138058317492318</v>
      </c>
    </row>
    <row r="29" spans="7:10" s="2" customFormat="1" ht="13.5" customHeight="1"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3">
      <selection activeCell="O15" sqref="O15"/>
    </sheetView>
  </sheetViews>
  <sheetFormatPr defaultColWidth="9.140625" defaultRowHeight="12.75"/>
  <cols>
    <col min="1" max="1" width="33.421875" style="2" customWidth="1"/>
    <col min="2" max="3" width="11.7109375" style="0" customWidth="1"/>
    <col min="4" max="4" width="8.00390625" style="0" bestFit="1" customWidth="1"/>
    <col min="5" max="6" width="11.7109375" style="0" customWidth="1"/>
    <col min="7" max="7" width="8.00390625" style="0" bestFit="1" customWidth="1"/>
    <col min="8" max="9" width="11.7109375" style="0" customWidth="1"/>
    <col min="10" max="10" width="9.0039062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70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9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3" t="s">
        <v>24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s="1" customFormat="1" ht="23.25" customHeight="1" thickBot="1">
      <c r="A11" s="16"/>
      <c r="B11" s="85" t="s">
        <v>13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s="1" customFormat="1" ht="21" customHeight="1" thickBot="1">
      <c r="A12" s="9" t="s">
        <v>6</v>
      </c>
      <c r="B12" s="79" t="s">
        <v>12</v>
      </c>
      <c r="C12" s="79"/>
      <c r="D12" s="79"/>
      <c r="E12" s="79"/>
      <c r="F12" s="79"/>
      <c r="G12" s="89"/>
      <c r="H12" s="89"/>
      <c r="I12" s="89"/>
      <c r="J12" s="89"/>
      <c r="K12" s="79" t="s">
        <v>7</v>
      </c>
      <c r="L12" s="79"/>
      <c r="M12" s="79"/>
      <c r="N12" s="90" t="s">
        <v>14</v>
      </c>
      <c r="O12" s="90"/>
      <c r="P12" s="90"/>
    </row>
    <row r="13" spans="1:16" s="1" customFormat="1" ht="21.75" customHeight="1" thickBot="1">
      <c r="A13" s="9"/>
      <c r="B13" s="79" t="s">
        <v>4</v>
      </c>
      <c r="C13" s="79"/>
      <c r="D13" s="79"/>
      <c r="E13" s="79" t="s">
        <v>5</v>
      </c>
      <c r="F13" s="79"/>
      <c r="G13" s="79"/>
      <c r="H13" s="79" t="s">
        <v>1</v>
      </c>
      <c r="I13" s="79"/>
      <c r="J13" s="79"/>
      <c r="K13" s="79"/>
      <c r="L13" s="79"/>
      <c r="M13" s="79"/>
      <c r="N13" s="90"/>
      <c r="O13" s="90"/>
      <c r="P13" s="90"/>
    </row>
    <row r="14" spans="1:16" s="1" customFormat="1" ht="21.75" customHeight="1" thickBot="1">
      <c r="A14" s="21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  <c r="K14" s="35">
        <v>2023</v>
      </c>
      <c r="L14" s="35">
        <v>2022</v>
      </c>
      <c r="M14" s="35" t="s">
        <v>20</v>
      </c>
      <c r="N14" s="35">
        <v>2023</v>
      </c>
      <c r="O14" s="35">
        <v>2022</v>
      </c>
      <c r="P14" s="35" t="s">
        <v>20</v>
      </c>
    </row>
    <row r="15" spans="1:16" s="23" customFormat="1" ht="12.75">
      <c r="A15" s="20" t="s">
        <v>31</v>
      </c>
      <c r="B15" s="24">
        <v>0</v>
      </c>
      <c r="C15" s="49">
        <v>0</v>
      </c>
      <c r="D15" s="36" t="e">
        <f>B15/C15-1</f>
        <v>#DIV/0!</v>
      </c>
      <c r="E15" s="24">
        <v>0</v>
      </c>
      <c r="F15" s="49">
        <v>0</v>
      </c>
      <c r="G15" s="36" t="e">
        <f>E15/F15-1</f>
        <v>#DIV/0!</v>
      </c>
      <c r="H15" s="24">
        <f>B15+E15</f>
        <v>0</v>
      </c>
      <c r="I15" s="28">
        <f>C15+F15</f>
        <v>0</v>
      </c>
      <c r="J15" s="36" t="e">
        <f>H15/I15-1</f>
        <v>#DIV/0!</v>
      </c>
      <c r="K15" s="27">
        <v>74043</v>
      </c>
      <c r="L15" s="52">
        <v>70937.59501</v>
      </c>
      <c r="M15" s="36">
        <f>K15/L15-1</f>
        <v>0.04377657558819448</v>
      </c>
      <c r="N15" s="26">
        <f>K15+H15+'Ind Produção - 1'!H15</f>
        <v>141927</v>
      </c>
      <c r="O15" s="30">
        <f>L15+I15+'Ind Produção - 1'!I15</f>
        <v>125371.93485</v>
      </c>
      <c r="P15" s="36">
        <f>N15/O15-1</f>
        <v>0.13204761631705808</v>
      </c>
    </row>
    <row r="16" spans="1:16" s="23" customFormat="1" ht="12.75">
      <c r="A16" s="20" t="s">
        <v>29</v>
      </c>
      <c r="B16" s="24"/>
      <c r="C16" s="49"/>
      <c r="D16" s="36" t="e">
        <f aca="true" t="shared" si="0" ref="D16:D27">B16/C16-1</f>
        <v>#DIV/0!</v>
      </c>
      <c r="E16" s="24"/>
      <c r="F16" s="49"/>
      <c r="G16" s="36" t="e">
        <f aca="true" t="shared" si="1" ref="G16:G27">E16/F16-1</f>
        <v>#DIV/0!</v>
      </c>
      <c r="H16" s="24">
        <f aca="true" t="shared" si="2" ref="H16:H27">B16+E16</f>
        <v>0</v>
      </c>
      <c r="I16" s="28">
        <f aca="true" t="shared" si="3" ref="I16:I27">C16+F16</f>
        <v>0</v>
      </c>
      <c r="J16" s="36" t="e">
        <f aca="true" t="shared" si="4" ref="J16:J27">H16/I16-1</f>
        <v>#DIV/0!</v>
      </c>
      <c r="K16" s="27"/>
      <c r="L16" s="52"/>
      <c r="M16" s="36" t="e">
        <f aca="true" t="shared" si="5" ref="M16:M27">K16/L16-1</f>
        <v>#DIV/0!</v>
      </c>
      <c r="N16" s="26">
        <f>K16+H16+'Ind Produção - 1'!H16</f>
        <v>0</v>
      </c>
      <c r="O16" s="30">
        <f>L16+I16+'Ind Produção - 1'!I16</f>
        <v>0</v>
      </c>
      <c r="P16" s="36" t="e">
        <f aca="true" t="shared" si="6" ref="P16:P27">N16/O16-1</f>
        <v>#DIV/0!</v>
      </c>
    </row>
    <row r="17" spans="1:16" s="23" customFormat="1" ht="12.75">
      <c r="A17" s="20" t="s">
        <v>17</v>
      </c>
      <c r="B17" s="58">
        <v>14635</v>
      </c>
      <c r="C17" s="60">
        <v>1562</v>
      </c>
      <c r="D17" s="36">
        <f t="shared" si="0"/>
        <v>8.369398207426377</v>
      </c>
      <c r="E17" s="58">
        <v>4449</v>
      </c>
      <c r="F17" s="60">
        <v>18098</v>
      </c>
      <c r="G17" s="36">
        <f t="shared" si="1"/>
        <v>-0.754171731683059</v>
      </c>
      <c r="H17" s="24">
        <f t="shared" si="2"/>
        <v>19084</v>
      </c>
      <c r="I17" s="28">
        <f t="shared" si="3"/>
        <v>19660</v>
      </c>
      <c r="J17" s="36">
        <f t="shared" si="4"/>
        <v>-0.029298067141403816</v>
      </c>
      <c r="K17" s="59">
        <v>91658</v>
      </c>
      <c r="L17" s="64">
        <v>68232</v>
      </c>
      <c r="M17" s="36">
        <f t="shared" si="5"/>
        <v>0.34332864345175285</v>
      </c>
      <c r="N17" s="26">
        <f>K17+H17+'Ind Produção - 1'!H17</f>
        <v>128650</v>
      </c>
      <c r="O17" s="30">
        <f>L17+I17+'Ind Produção - 1'!I17</f>
        <v>99044</v>
      </c>
      <c r="P17" s="36">
        <f t="shared" si="6"/>
        <v>0.2989176527603894</v>
      </c>
    </row>
    <row r="18" spans="1:16" s="23" customFormat="1" ht="12.75">
      <c r="A18" s="20" t="s">
        <v>34</v>
      </c>
      <c r="B18" s="24">
        <v>0</v>
      </c>
      <c r="C18" s="49">
        <v>0</v>
      </c>
      <c r="D18" s="36" t="e">
        <f>B18/C18-1</f>
        <v>#DIV/0!</v>
      </c>
      <c r="E18" s="24">
        <v>0</v>
      </c>
      <c r="F18" s="49">
        <v>0</v>
      </c>
      <c r="G18" s="36" t="e">
        <f>E18/F18-1</f>
        <v>#DIV/0!</v>
      </c>
      <c r="H18" s="24">
        <f>B18+E18</f>
        <v>0</v>
      </c>
      <c r="I18" s="28">
        <f>C18+F18</f>
        <v>0</v>
      </c>
      <c r="J18" s="36" t="e">
        <f>H18/I18-1</f>
        <v>#DIV/0!</v>
      </c>
      <c r="K18" s="27">
        <v>0</v>
      </c>
      <c r="L18" s="52">
        <v>0</v>
      </c>
      <c r="M18" s="36" t="e">
        <f>K18/L18-1</f>
        <v>#DIV/0!</v>
      </c>
      <c r="N18" s="26">
        <f>K18+H18+'Ind Produção - 1'!H18</f>
        <v>56365.99907</v>
      </c>
      <c r="O18" s="30">
        <f>L18+I18+'Ind Produção - 1'!I18</f>
        <v>19511.021</v>
      </c>
      <c r="P18" s="36">
        <f>N18/O18-1</f>
        <v>1.8889312901667217</v>
      </c>
    </row>
    <row r="19" spans="1:16" s="23" customFormat="1" ht="12.75">
      <c r="A19" s="20" t="s">
        <v>16</v>
      </c>
      <c r="B19" s="24"/>
      <c r="C19" s="49"/>
      <c r="D19" s="36" t="e">
        <f t="shared" si="0"/>
        <v>#DIV/0!</v>
      </c>
      <c r="E19" s="24"/>
      <c r="F19" s="49"/>
      <c r="G19" s="36" t="e">
        <f t="shared" si="1"/>
        <v>#DIV/0!</v>
      </c>
      <c r="H19" s="24">
        <f t="shared" si="2"/>
        <v>0</v>
      </c>
      <c r="I19" s="28">
        <f t="shared" si="3"/>
        <v>0</v>
      </c>
      <c r="J19" s="36" t="e">
        <f t="shared" si="4"/>
        <v>#DIV/0!</v>
      </c>
      <c r="K19" s="27"/>
      <c r="L19" s="52"/>
      <c r="M19" s="36" t="e">
        <f t="shared" si="5"/>
        <v>#DIV/0!</v>
      </c>
      <c r="N19" s="26">
        <f>K19+H19+'Ind Produção - 1'!H19</f>
        <v>0</v>
      </c>
      <c r="O19" s="30">
        <f>L19+I19+'Ind Produção - 1'!I19</f>
        <v>0</v>
      </c>
      <c r="P19" s="36" t="e">
        <f t="shared" si="6"/>
        <v>#DIV/0!</v>
      </c>
    </row>
    <row r="20" spans="1:16" s="23" customFormat="1" ht="12.75">
      <c r="A20" s="20" t="s">
        <v>28</v>
      </c>
      <c r="B20" s="24">
        <v>18</v>
      </c>
      <c r="C20" s="49">
        <v>100</v>
      </c>
      <c r="D20" s="36">
        <f t="shared" si="0"/>
        <v>-0.8200000000000001</v>
      </c>
      <c r="E20" s="24">
        <v>11067</v>
      </c>
      <c r="F20" s="49">
        <v>10227</v>
      </c>
      <c r="G20" s="36">
        <f t="shared" si="1"/>
        <v>0.08213552361396315</v>
      </c>
      <c r="H20" s="24">
        <f t="shared" si="2"/>
        <v>11085</v>
      </c>
      <c r="I20" s="28">
        <f t="shared" si="3"/>
        <v>10327</v>
      </c>
      <c r="J20" s="36">
        <f t="shared" si="4"/>
        <v>0.07339982569962245</v>
      </c>
      <c r="K20" s="27">
        <v>360385</v>
      </c>
      <c r="L20" s="52">
        <v>306384</v>
      </c>
      <c r="M20" s="36">
        <f t="shared" si="5"/>
        <v>0.17625267637996767</v>
      </c>
      <c r="N20" s="26">
        <f>K20+H20+'Ind Produção - 1'!H20</f>
        <v>455746</v>
      </c>
      <c r="O20" s="30">
        <f>L20+I20+'Ind Produção - 1'!I20</f>
        <v>714535</v>
      </c>
      <c r="P20" s="36">
        <f t="shared" si="6"/>
        <v>-0.36217819980826693</v>
      </c>
    </row>
    <row r="21" spans="1:16" s="23" customFormat="1" ht="12.75">
      <c r="A21" s="20" t="s">
        <v>32</v>
      </c>
      <c r="B21" s="57">
        <v>29884.70709</v>
      </c>
      <c r="C21" s="65">
        <v>26824.58849</v>
      </c>
      <c r="D21" s="36">
        <f t="shared" si="0"/>
        <v>0.11407886466332151</v>
      </c>
      <c r="E21" s="57">
        <v>40841.83005</v>
      </c>
      <c r="F21" s="65">
        <v>51548.65207</v>
      </c>
      <c r="G21" s="36">
        <f t="shared" si="1"/>
        <v>-0.20770323936813662</v>
      </c>
      <c r="H21" s="24">
        <f t="shared" si="2"/>
        <v>70726.53714</v>
      </c>
      <c r="I21" s="28">
        <f t="shared" si="3"/>
        <v>78373.24055999999</v>
      </c>
      <c r="J21" s="36">
        <f t="shared" si="4"/>
        <v>-0.0975677841743181</v>
      </c>
      <c r="K21" s="59">
        <v>635377.47143</v>
      </c>
      <c r="L21" s="64">
        <v>457686.95914</v>
      </c>
      <c r="M21" s="36">
        <f t="shared" si="5"/>
        <v>0.38823590828081045</v>
      </c>
      <c r="N21" s="26">
        <f>K21+H21+'Ind Produção - 1'!H21</f>
        <v>953980.89939</v>
      </c>
      <c r="O21" s="30">
        <f>L21+I21+'Ind Produção - 1'!I21</f>
        <v>817291.68386</v>
      </c>
      <c r="P21" s="36">
        <f t="shared" si="6"/>
        <v>0.16724655129785293</v>
      </c>
    </row>
    <row r="22" spans="1:16" s="23" customFormat="1" ht="12.75">
      <c r="A22" s="20" t="s">
        <v>33</v>
      </c>
      <c r="B22" s="25">
        <v>0</v>
      </c>
      <c r="C22" s="50">
        <v>0</v>
      </c>
      <c r="D22" s="36" t="e">
        <f>B22/C22-1</f>
        <v>#DIV/0!</v>
      </c>
      <c r="E22" s="25">
        <v>225840.008028434</v>
      </c>
      <c r="F22" s="50">
        <v>92428.2049785452</v>
      </c>
      <c r="G22" s="36">
        <f>E22/F22-1</f>
        <v>1.443410083327453</v>
      </c>
      <c r="H22" s="24">
        <f>B22+E22</f>
        <v>225840.008028434</v>
      </c>
      <c r="I22" s="28">
        <f>C22+F22</f>
        <v>92428.2049785452</v>
      </c>
      <c r="J22" s="36">
        <f>H22/I22-1</f>
        <v>1.443410083327453</v>
      </c>
      <c r="K22" s="27">
        <v>33554.8215521288</v>
      </c>
      <c r="L22" s="52">
        <v>21749.117</v>
      </c>
      <c r="M22" s="36">
        <f>K22/L22-1</f>
        <v>0.542813050852998</v>
      </c>
      <c r="N22" s="26">
        <f>K22+H22+'Ind Produção - 1'!H22</f>
        <v>422604.8054424289</v>
      </c>
      <c r="O22" s="30">
        <f>L22+I22+'Ind Produção - 1'!I22</f>
        <v>197725.30474854517</v>
      </c>
      <c r="P22" s="36">
        <f>N22/O22-1</f>
        <v>1.1373329325746728</v>
      </c>
    </row>
    <row r="23" spans="1:16" s="23" customFormat="1" ht="12.75">
      <c r="A23" s="20" t="s">
        <v>30</v>
      </c>
      <c r="B23" s="57">
        <v>0</v>
      </c>
      <c r="C23" s="65">
        <v>0</v>
      </c>
      <c r="D23" s="36" t="e">
        <f t="shared" si="0"/>
        <v>#DIV/0!</v>
      </c>
      <c r="E23" s="57">
        <v>0</v>
      </c>
      <c r="F23" s="65">
        <v>0</v>
      </c>
      <c r="G23" s="36" t="e">
        <f t="shared" si="1"/>
        <v>#DIV/0!</v>
      </c>
      <c r="H23" s="24">
        <f t="shared" si="2"/>
        <v>0</v>
      </c>
      <c r="I23" s="28">
        <f t="shared" si="3"/>
        <v>0</v>
      </c>
      <c r="J23" s="36" t="e">
        <f t="shared" si="4"/>
        <v>#DIV/0!</v>
      </c>
      <c r="K23" s="59">
        <v>40549</v>
      </c>
      <c r="L23" s="64">
        <v>38622</v>
      </c>
      <c r="M23" s="36">
        <f t="shared" si="5"/>
        <v>0.04989384288747356</v>
      </c>
      <c r="N23" s="26">
        <f>K23+H23+'Ind Produção - 1'!H23</f>
        <v>52310</v>
      </c>
      <c r="O23" s="30">
        <f>L23+I23+'Ind Produção - 1'!I23</f>
        <v>58946</v>
      </c>
      <c r="P23" s="36">
        <f t="shared" si="6"/>
        <v>-0.11257761340888273</v>
      </c>
    </row>
    <row r="24" spans="1:16" s="23" customFormat="1" ht="12.75">
      <c r="A24" s="20" t="s">
        <v>18</v>
      </c>
      <c r="B24" s="25">
        <v>0</v>
      </c>
      <c r="C24" s="50">
        <v>0</v>
      </c>
      <c r="D24" s="36" t="e">
        <f t="shared" si="0"/>
        <v>#DIV/0!</v>
      </c>
      <c r="E24" s="25">
        <v>0</v>
      </c>
      <c r="F24" s="50">
        <v>0</v>
      </c>
      <c r="G24" s="36" t="e">
        <f t="shared" si="1"/>
        <v>#DIV/0!</v>
      </c>
      <c r="H24" s="24">
        <f t="shared" si="2"/>
        <v>0</v>
      </c>
      <c r="I24" s="28">
        <f t="shared" si="3"/>
        <v>0</v>
      </c>
      <c r="J24" s="36" t="e">
        <f t="shared" si="4"/>
        <v>#DIV/0!</v>
      </c>
      <c r="K24" s="27">
        <v>5929.84256</v>
      </c>
      <c r="L24" s="52">
        <v>5660.31779</v>
      </c>
      <c r="M24" s="36">
        <f t="shared" si="5"/>
        <v>0.04761654380539637</v>
      </c>
      <c r="N24" s="26">
        <f>K24+H24+'Ind Produção - 1'!H24</f>
        <v>304222.63426</v>
      </c>
      <c r="O24" s="30">
        <f>L24+I24+'Ind Produção - 1'!I24</f>
        <v>363779.19979</v>
      </c>
      <c r="P24" s="36">
        <f t="shared" si="6"/>
        <v>-0.16371624756000447</v>
      </c>
    </row>
    <row r="25" spans="1:16" s="23" customFormat="1" ht="13.5" customHeight="1">
      <c r="A25" s="20" t="s">
        <v>15</v>
      </c>
      <c r="B25" s="25">
        <v>527.814</v>
      </c>
      <c r="C25" s="50">
        <v>103.774</v>
      </c>
      <c r="D25" s="36">
        <f t="shared" si="0"/>
        <v>4.086187291614469</v>
      </c>
      <c r="E25" s="25">
        <v>29586.291</v>
      </c>
      <c r="F25" s="50">
        <v>35369.538</v>
      </c>
      <c r="G25" s="36">
        <f t="shared" si="1"/>
        <v>-0.16350926042630243</v>
      </c>
      <c r="H25" s="24">
        <f t="shared" si="2"/>
        <v>30114.105</v>
      </c>
      <c r="I25" s="28">
        <f t="shared" si="3"/>
        <v>35473.312</v>
      </c>
      <c r="J25" s="36">
        <f t="shared" si="4"/>
        <v>-0.15107715343861883</v>
      </c>
      <c r="K25" s="27">
        <v>1101454.76236</v>
      </c>
      <c r="L25" s="52">
        <v>955166.971089997</v>
      </c>
      <c r="M25" s="36">
        <f t="shared" si="5"/>
        <v>0.15315415597240079</v>
      </c>
      <c r="N25" s="26">
        <f>K25+H25+'Ind Produção - 1'!H25</f>
        <v>1558211.9903600002</v>
      </c>
      <c r="O25" s="30">
        <f>L25+I25+'Ind Produção - 1'!I25</f>
        <v>1634756.6260899971</v>
      </c>
      <c r="P25" s="36">
        <f t="shared" si="6"/>
        <v>-0.04682326072785281</v>
      </c>
    </row>
    <row r="26" spans="1:16" s="23" customFormat="1" ht="12.75">
      <c r="A26" s="20" t="s">
        <v>27</v>
      </c>
      <c r="B26" s="25">
        <v>3962</v>
      </c>
      <c r="C26" s="50">
        <v>2453</v>
      </c>
      <c r="D26" s="36">
        <f t="shared" si="0"/>
        <v>0.6151651039543415</v>
      </c>
      <c r="E26" s="25">
        <v>47388</v>
      </c>
      <c r="F26" s="50">
        <v>43410</v>
      </c>
      <c r="G26" s="36">
        <f t="shared" si="1"/>
        <v>0.09163787145818936</v>
      </c>
      <c r="H26" s="24">
        <f t="shared" si="2"/>
        <v>51350</v>
      </c>
      <c r="I26" s="28">
        <f t="shared" si="3"/>
        <v>45863</v>
      </c>
      <c r="J26" s="36">
        <f t="shared" si="4"/>
        <v>0.1196389246233347</v>
      </c>
      <c r="K26" s="27">
        <v>178519</v>
      </c>
      <c r="L26" s="52">
        <v>127693</v>
      </c>
      <c r="M26" s="36">
        <f t="shared" si="5"/>
        <v>0.39803278174997847</v>
      </c>
      <c r="N26" s="26">
        <f>K26+H26+'Ind Produção - 1'!H26</f>
        <v>519132</v>
      </c>
      <c r="O26" s="30">
        <f>L26+I26+'Ind Produção - 1'!I26</f>
        <v>486699</v>
      </c>
      <c r="P26" s="36">
        <f t="shared" si="6"/>
        <v>0.06663872331769749</v>
      </c>
    </row>
    <row r="27" spans="1:16" s="23" customFormat="1" ht="13.5" thickBot="1">
      <c r="A27" s="20" t="s">
        <v>26</v>
      </c>
      <c r="B27" s="41">
        <v>0</v>
      </c>
      <c r="C27" s="51">
        <v>0</v>
      </c>
      <c r="D27" s="36" t="e">
        <f t="shared" si="0"/>
        <v>#DIV/0!</v>
      </c>
      <c r="E27" s="41">
        <v>218404.29556</v>
      </c>
      <c r="F27" s="51">
        <v>196739.42014</v>
      </c>
      <c r="G27" s="36">
        <f t="shared" si="1"/>
        <v>0.11011964660962836</v>
      </c>
      <c r="H27" s="24">
        <f t="shared" si="2"/>
        <v>218404.29556</v>
      </c>
      <c r="I27" s="28">
        <f t="shared" si="3"/>
        <v>196739.42014</v>
      </c>
      <c r="J27" s="36">
        <f t="shared" si="4"/>
        <v>0.11011964660962836</v>
      </c>
      <c r="K27" s="45">
        <v>559396.0134</v>
      </c>
      <c r="L27" s="67">
        <v>509176.92133</v>
      </c>
      <c r="M27" s="36">
        <f t="shared" si="5"/>
        <v>0.09862798168232922</v>
      </c>
      <c r="N27" s="26">
        <f>K27+H27+'Ind Produção - 1'!H27</f>
        <v>1439412.7329199999</v>
      </c>
      <c r="O27" s="30">
        <f>L27+I27+'Ind Produção - 1'!I27</f>
        <v>1199281.91645</v>
      </c>
      <c r="P27" s="36">
        <f t="shared" si="6"/>
        <v>0.2002288312499636</v>
      </c>
    </row>
    <row r="28" spans="1:16" ht="23.25" customHeight="1" thickBot="1">
      <c r="A28" s="22" t="s">
        <v>0</v>
      </c>
      <c r="B28" s="17">
        <f>SUM(B15:B27)</f>
        <v>49027.521089999995</v>
      </c>
      <c r="C28" s="37">
        <f>SUM(C15:C27)</f>
        <v>31043.36249</v>
      </c>
      <c r="D28" s="43">
        <f>B28/C28-1</f>
        <v>0.5793237960544138</v>
      </c>
      <c r="E28" s="17">
        <f>SUM(E15:E27)</f>
        <v>577576.4246384341</v>
      </c>
      <c r="F28" s="37">
        <f>SUM(F15:F27)</f>
        <v>447820.8151885452</v>
      </c>
      <c r="G28" s="43">
        <f>E28/F28-1</f>
        <v>0.2897489465630536</v>
      </c>
      <c r="H28" s="46">
        <f>B28+E28</f>
        <v>626603.945728434</v>
      </c>
      <c r="I28" s="37">
        <f>C28+F28</f>
        <v>478864.17767854524</v>
      </c>
      <c r="J28" s="43">
        <f>H28/I28-1</f>
        <v>0.30852123615950333</v>
      </c>
      <c r="K28" s="17">
        <f>SUM(K15:K27)</f>
        <v>3080866.911302129</v>
      </c>
      <c r="L28" s="37">
        <f>SUM(L15:L27)</f>
        <v>2561308.8813599967</v>
      </c>
      <c r="M28" s="43">
        <f>K28/L28-1</f>
        <v>0.20284864263081714</v>
      </c>
      <c r="N28" s="17">
        <f>SUM(N15:N27)</f>
        <v>6032564.061442429</v>
      </c>
      <c r="O28" s="44">
        <f>L28+I28+'Ind Produção - 1'!I28</f>
        <v>5716941.686788542</v>
      </c>
      <c r="P28" s="43">
        <f>N28/O28-1</f>
        <v>0.055208255033153186</v>
      </c>
    </row>
    <row r="29" spans="2:16" s="2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B13:D13"/>
    <mergeCell ref="E13:G13"/>
    <mergeCell ref="H13:J13"/>
    <mergeCell ref="K12:M13"/>
    <mergeCell ref="N12:P13"/>
    <mergeCell ref="A3:P3"/>
    <mergeCell ref="B11:P11"/>
    <mergeCell ref="A6:P6"/>
    <mergeCell ref="A1:P1"/>
    <mergeCell ref="A10:P10"/>
    <mergeCell ref="B12:J12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4" sqref="B24"/>
    </sheetView>
  </sheetViews>
  <sheetFormatPr defaultColWidth="9.140625" defaultRowHeight="12.75"/>
  <cols>
    <col min="1" max="1" width="33.140625" style="0" customWidth="1"/>
    <col min="2" max="3" width="12.28125" style="0" customWidth="1"/>
    <col min="4" max="4" width="7.8515625" style="0" bestFit="1" customWidth="1"/>
    <col min="5" max="5" width="11.00390625" style="0" customWidth="1"/>
    <col min="6" max="6" width="11.57421875" style="0" customWidth="1"/>
    <col min="7" max="7" width="7.8515625" style="0" bestFit="1" customWidth="1"/>
  </cols>
  <sheetData>
    <row r="1" spans="1:7" ht="12.75">
      <c r="A1" s="91" t="s">
        <v>35</v>
      </c>
      <c r="B1" s="91"/>
      <c r="C1" s="91"/>
      <c r="D1" s="91"/>
      <c r="E1" s="91"/>
      <c r="F1" s="91"/>
      <c r="G1" s="91"/>
    </row>
    <row r="3" spans="1:7" ht="15.75" thickBot="1">
      <c r="A3" s="68" t="s">
        <v>10</v>
      </c>
      <c r="B3" s="68"/>
      <c r="C3" s="68"/>
      <c r="D3" s="68"/>
      <c r="E3" s="68"/>
      <c r="F3" s="68"/>
      <c r="G3" s="68"/>
    </row>
    <row r="4" spans="1:7" ht="19.5" customHeight="1" thickBot="1">
      <c r="A4" s="10"/>
      <c r="B4" s="80" t="s">
        <v>21</v>
      </c>
      <c r="C4" s="81"/>
      <c r="D4" s="81"/>
      <c r="E4" s="81"/>
      <c r="F4" s="81"/>
      <c r="G4" s="82"/>
    </row>
    <row r="5" spans="1:7" ht="19.5" customHeight="1" thickBot="1">
      <c r="A5" s="9" t="s">
        <v>6</v>
      </c>
      <c r="B5" s="96" t="s">
        <v>22</v>
      </c>
      <c r="C5" s="97"/>
      <c r="D5" s="98"/>
      <c r="E5" s="80" t="s">
        <v>19</v>
      </c>
      <c r="F5" s="81"/>
      <c r="G5" s="82"/>
    </row>
    <row r="6" spans="1:7" ht="19.5" customHeight="1" thickBot="1">
      <c r="A6" s="11"/>
      <c r="B6" s="33">
        <v>2023</v>
      </c>
      <c r="C6" s="33">
        <v>2022</v>
      </c>
      <c r="D6" s="33" t="s">
        <v>20</v>
      </c>
      <c r="E6" s="33">
        <v>2023</v>
      </c>
      <c r="F6" s="33">
        <v>2022</v>
      </c>
      <c r="G6" s="33" t="s">
        <v>20</v>
      </c>
    </row>
    <row r="7" spans="1:7" ht="12" customHeight="1">
      <c r="A7" s="20" t="s">
        <v>31</v>
      </c>
      <c r="B7" s="25">
        <v>240669</v>
      </c>
      <c r="C7" s="50">
        <v>222972.87269</v>
      </c>
      <c r="D7" s="34">
        <f>B7/C7-1</f>
        <v>0.07936448544842944</v>
      </c>
      <c r="E7" s="55">
        <v>280873</v>
      </c>
      <c r="F7" s="56">
        <v>254749.99412</v>
      </c>
      <c r="G7" s="34">
        <f>E7/F7-1</f>
        <v>0.10254369571327548</v>
      </c>
    </row>
    <row r="8" spans="1:7" ht="12.75">
      <c r="A8" s="20" t="s">
        <v>29</v>
      </c>
      <c r="B8" s="26"/>
      <c r="C8" s="48"/>
      <c r="D8" s="34" t="e">
        <f aca="true" t="shared" si="0" ref="D8:D19">B8/C8-1</f>
        <v>#DIV/0!</v>
      </c>
      <c r="E8" s="26"/>
      <c r="F8" s="48"/>
      <c r="G8" s="34" t="e">
        <f aca="true" t="shared" si="1" ref="G8:G19">E8/F8-1</f>
        <v>#DIV/0!</v>
      </c>
    </row>
    <row r="9" spans="1:7" ht="12.75">
      <c r="A9" s="20" t="s">
        <v>17</v>
      </c>
      <c r="B9" s="58">
        <v>288848</v>
      </c>
      <c r="C9" s="60">
        <v>159144</v>
      </c>
      <c r="D9" s="34">
        <f t="shared" si="0"/>
        <v>0.8150103051324586</v>
      </c>
      <c r="E9" s="58">
        <v>289133</v>
      </c>
      <c r="F9" s="60">
        <v>159429</v>
      </c>
      <c r="G9" s="34">
        <f t="shared" si="1"/>
        <v>0.8135533685841347</v>
      </c>
    </row>
    <row r="10" spans="1:7" ht="12.75">
      <c r="A10" s="20" t="s">
        <v>34</v>
      </c>
      <c r="B10" s="26">
        <v>208251.43807</v>
      </c>
      <c r="C10" s="48">
        <v>165424.74844999998</v>
      </c>
      <c r="D10" s="34">
        <f>B10/C10-1</f>
        <v>0.25888925339937563</v>
      </c>
      <c r="E10" s="26">
        <v>208251.43807</v>
      </c>
      <c r="F10" s="48">
        <v>165424.74844999998</v>
      </c>
      <c r="G10" s="34">
        <f>E10/F10-1</f>
        <v>0.25888925339937563</v>
      </c>
    </row>
    <row r="11" spans="1:7" ht="12.75">
      <c r="A11" s="20" t="s">
        <v>16</v>
      </c>
      <c r="B11" s="26"/>
      <c r="C11" s="48"/>
      <c r="D11" s="34" t="e">
        <f t="shared" si="0"/>
        <v>#DIV/0!</v>
      </c>
      <c r="E11" s="24"/>
      <c r="F11" s="49"/>
      <c r="G11" s="34" t="e">
        <f t="shared" si="1"/>
        <v>#DIV/0!</v>
      </c>
    </row>
    <row r="12" spans="1:7" ht="12" customHeight="1">
      <c r="A12" s="20" t="s">
        <v>28</v>
      </c>
      <c r="B12" s="25">
        <v>1201962.56</v>
      </c>
      <c r="C12" s="50">
        <v>1272296.48</v>
      </c>
      <c r="D12" s="34">
        <f t="shared" si="0"/>
        <v>-0.055281077253314326</v>
      </c>
      <c r="E12" s="25">
        <v>1204090</v>
      </c>
      <c r="F12" s="50">
        <v>1281890</v>
      </c>
      <c r="G12" s="34">
        <f t="shared" si="1"/>
        <v>-0.06069163500768393</v>
      </c>
    </row>
    <row r="13" spans="1:7" ht="12.75">
      <c r="A13" s="20" t="s">
        <v>32</v>
      </c>
      <c r="B13" s="58">
        <v>1292989.13972</v>
      </c>
      <c r="C13" s="60">
        <v>1114171.6806</v>
      </c>
      <c r="D13" s="34">
        <f t="shared" si="0"/>
        <v>0.16049363148747764</v>
      </c>
      <c r="E13" s="61">
        <v>1292989.13972</v>
      </c>
      <c r="F13" s="66">
        <v>1114171.6806</v>
      </c>
      <c r="G13" s="34">
        <f t="shared" si="1"/>
        <v>0.16049363148747764</v>
      </c>
    </row>
    <row r="14" spans="1:7" ht="12.75">
      <c r="A14" s="20" t="s">
        <v>33</v>
      </c>
      <c r="B14" s="25">
        <v>437736.1415</v>
      </c>
      <c r="C14" s="50">
        <v>416978</v>
      </c>
      <c r="D14" s="34">
        <f>B14/C14-1</f>
        <v>0.049782342233883004</v>
      </c>
      <c r="E14" s="25">
        <v>498050.59854</v>
      </c>
      <c r="F14" s="50">
        <v>463827.35189</v>
      </c>
      <c r="G14" s="34">
        <f>E14/F14-1</f>
        <v>0.07378445128461575</v>
      </c>
    </row>
    <row r="15" spans="1:7" ht="12.75">
      <c r="A15" s="20" t="s">
        <v>30</v>
      </c>
      <c r="B15" s="58">
        <v>96747</v>
      </c>
      <c r="C15" s="60">
        <v>77905</v>
      </c>
      <c r="D15" s="34">
        <f t="shared" si="0"/>
        <v>0.24185867402605732</v>
      </c>
      <c r="E15" s="62">
        <v>102464</v>
      </c>
      <c r="F15" s="63">
        <v>83033</v>
      </c>
      <c r="G15" s="34">
        <f t="shared" si="1"/>
        <v>0.23401539147086092</v>
      </c>
    </row>
    <row r="16" spans="1:7" ht="12.75">
      <c r="A16" s="20" t="s">
        <v>18</v>
      </c>
      <c r="B16" s="25">
        <v>124200.94495</v>
      </c>
      <c r="C16" s="50">
        <v>214415.66435</v>
      </c>
      <c r="D16" s="34">
        <f t="shared" si="0"/>
        <v>-0.420746868814298</v>
      </c>
      <c r="E16" s="25">
        <v>125111.14798</v>
      </c>
      <c r="F16" s="50">
        <v>215019.75083</v>
      </c>
      <c r="G16" s="34">
        <f t="shared" si="1"/>
        <v>-0.4181411358860889</v>
      </c>
    </row>
    <row r="17" spans="1:9" ht="13.5">
      <c r="A17" s="20" t="s">
        <v>15</v>
      </c>
      <c r="B17" s="26">
        <v>2313192.00338</v>
      </c>
      <c r="C17" s="48">
        <v>2114233.76104</v>
      </c>
      <c r="D17" s="34">
        <f t="shared" si="0"/>
        <v>0.09410418375030205</v>
      </c>
      <c r="E17" s="25">
        <v>2535464.36085</v>
      </c>
      <c r="F17" s="50">
        <v>2398033.87679</v>
      </c>
      <c r="G17" s="34">
        <f t="shared" si="1"/>
        <v>0.05730965078940575</v>
      </c>
      <c r="I17" s="47"/>
    </row>
    <row r="18" spans="1:7" ht="12.75">
      <c r="A18" s="20" t="s">
        <v>27</v>
      </c>
      <c r="B18" s="25">
        <v>653212</v>
      </c>
      <c r="C18" s="50">
        <v>652654</v>
      </c>
      <c r="D18" s="34">
        <f t="shared" si="0"/>
        <v>0.0008549706276219649</v>
      </c>
      <c r="E18" s="25">
        <v>849358</v>
      </c>
      <c r="F18" s="50">
        <v>841610</v>
      </c>
      <c r="G18" s="34">
        <f t="shared" si="1"/>
        <v>0.00920616437542332</v>
      </c>
    </row>
    <row r="19" spans="1:7" ht="13.5" thickBot="1">
      <c r="A19" s="20" t="s">
        <v>26</v>
      </c>
      <c r="B19" s="41">
        <v>1902111.19707001</v>
      </c>
      <c r="C19" s="51">
        <v>1806630.10569</v>
      </c>
      <c r="D19" s="34">
        <f t="shared" si="0"/>
        <v>0.05285038208944437</v>
      </c>
      <c r="E19" s="41">
        <v>2258455.18286001</v>
      </c>
      <c r="F19" s="51">
        <v>2102168.52692</v>
      </c>
      <c r="G19" s="34">
        <f t="shared" si="1"/>
        <v>0.07434544563798307</v>
      </c>
    </row>
    <row r="20" spans="1:7" ht="19.5" customHeight="1" thickBot="1">
      <c r="A20" s="15" t="s">
        <v>0</v>
      </c>
      <c r="B20" s="17">
        <f>SUM(B7:B19)</f>
        <v>8759919.42469001</v>
      </c>
      <c r="C20" s="37">
        <f>SUM(C7:C19)</f>
        <v>8216826.312820001</v>
      </c>
      <c r="D20" s="43">
        <f>B20/C20-1</f>
        <v>0.06609524057027572</v>
      </c>
      <c r="E20" s="17">
        <f>SUM(E7:E19)</f>
        <v>9644239.86802001</v>
      </c>
      <c r="F20" s="37">
        <f>SUM(F7:F19)</f>
        <v>9079357.9296</v>
      </c>
      <c r="G20" s="43">
        <f>E20/F20-1</f>
        <v>0.06221606668665558</v>
      </c>
    </row>
    <row r="21" spans="1:7" ht="12.75">
      <c r="A21" s="94"/>
      <c r="B21" s="95"/>
      <c r="C21" s="95"/>
      <c r="D21" s="32"/>
      <c r="F21" s="12"/>
      <c r="G21" s="32"/>
    </row>
    <row r="22" spans="1:7" ht="12.75">
      <c r="A22" s="92"/>
      <c r="B22" s="93"/>
      <c r="C22" s="93"/>
      <c r="D22" s="31"/>
      <c r="E22" s="2" t="s">
        <v>8</v>
      </c>
      <c r="F22" s="12"/>
      <c r="G22" s="31"/>
    </row>
  </sheetData>
  <sheetProtection/>
  <mergeCells count="7">
    <mergeCell ref="A3:G3"/>
    <mergeCell ref="A1:G1"/>
    <mergeCell ref="B4:G4"/>
    <mergeCell ref="A22:C22"/>
    <mergeCell ref="A21:C21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Admin ALF</cp:lastModifiedBy>
  <cp:lastPrinted>2017-02-20T11:53:32Z</cp:lastPrinted>
  <dcterms:created xsi:type="dcterms:W3CDTF">1995-11-28T10:49:03Z</dcterms:created>
  <dcterms:modified xsi:type="dcterms:W3CDTF">2023-03-17T12:05:41Z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