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040" windowWidth="17928" windowHeight="6240" activeTab="0"/>
  </bookViews>
  <sheets>
    <sheet name="Prod. Mensal  " sheetId="1" r:id="rId1"/>
    <sheet name="Prod. Mensal Acumulada" sheetId="2" r:id="rId2"/>
    <sheet name="Frota  " sheetId="3" r:id="rId3"/>
    <sheet name="Folha1" sheetId="4" r:id="rId4"/>
  </sheets>
  <definedNames>
    <definedName name="_xlnm.Print_Area" localSheetId="2">'Frota  '!$A$1:$R$19</definedName>
    <definedName name="_xlnm.Print_Area" localSheetId="0">'Prod. Mensal  '!$B$2:$R$19</definedName>
    <definedName name="_xlnm.Print_Area" localSheetId="1">'Prod. Mensal Acumulada'!$A$1:$R$20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<sst xmlns="http://schemas.openxmlformats.org/spreadsheetml/2006/main" count="107" uniqueCount="31">
  <si>
    <t>ALF</t>
  </si>
  <si>
    <t>EMPRESAS</t>
  </si>
  <si>
    <t>Valor contabilístico  €</t>
  </si>
  <si>
    <t>Nº de viaturas</t>
  </si>
  <si>
    <t>∆</t>
  </si>
  <si>
    <t>Passageiros</t>
  </si>
  <si>
    <t>Comerciais</t>
  </si>
  <si>
    <t>Total</t>
  </si>
  <si>
    <t>Valor</t>
  </si>
  <si>
    <t>Nº.Viat.</t>
  </si>
  <si>
    <t>LEASEPLAN</t>
  </si>
  <si>
    <t>LOCARENT</t>
  </si>
  <si>
    <t>Valor €</t>
  </si>
  <si>
    <t>TOTAL</t>
  </si>
  <si>
    <t>ALD AUTOMOTIVE</t>
  </si>
  <si>
    <t xml:space="preserve">TOTAL  </t>
  </si>
  <si>
    <t xml:space="preserve">ARVAL </t>
  </si>
  <si>
    <r>
      <t>(unid.:10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euro)</t>
    </r>
  </si>
  <si>
    <t>ARVAL</t>
  </si>
  <si>
    <t xml:space="preserve">TOTAL MÊS  </t>
  </si>
  <si>
    <t xml:space="preserve">ARVAL  </t>
  </si>
  <si>
    <t xml:space="preserve">ALD AUTOMOTIVE </t>
  </si>
  <si>
    <t>RCICOM</t>
  </si>
  <si>
    <t xml:space="preserve">LEASYS </t>
  </si>
  <si>
    <t>KINTO</t>
  </si>
  <si>
    <t>Quota Mercado 2023</t>
  </si>
  <si>
    <t>QUADRO  1  -   PRODUÇÃO MENSAL COM INVESTIMENTO  -  JUNHO  2023-22</t>
  </si>
  <si>
    <t>QUADRO  2  -   PRODUÇÃO ACUMULADA COM INVESTIMENTO  -  JUNHO  2023-22</t>
  </si>
  <si>
    <t>TOTAL ACUM  JUN 2022</t>
  </si>
  <si>
    <t>TOTAL ACUM  JUN 2023</t>
  </si>
  <si>
    <t>QUADRO  3  -  FROTA COM INVESTIMENTO  -  JUNHO  2023-22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</si>
</sst>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(0\)"/>
    <numFmt numFmtId="189" formatCode="0.0%"/>
    <numFmt numFmtId="190" formatCode="_(* #,##0.00_);_(* \(#,##0.00\);_(* &quot;/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0" fontId="10" fillId="3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2" fillId="16" borderId="7" applyNumberFormat="0" applyAlignment="0" applyProtection="0"/>
    <xf numFmtId="18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18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88" fontId="24" fillId="0" borderId="12" xfId="0" applyNumberFormat="1" applyFont="1" applyBorder="1" applyAlignment="1">
      <alignment horizontal="center"/>
    </xf>
    <xf numFmtId="188" fontId="24" fillId="0" borderId="13" xfId="0" applyNumberFormat="1" applyFont="1" applyBorder="1" applyAlignment="1">
      <alignment horizontal="center"/>
    </xf>
    <xf numFmtId="188" fontId="24" fillId="0" borderId="14" xfId="0" applyNumberFormat="1" applyFont="1" applyBorder="1" applyAlignment="1">
      <alignment horizontal="center"/>
    </xf>
    <xf numFmtId="188" fontId="24" fillId="0" borderId="15" xfId="0" applyNumberFormat="1" applyFont="1" applyBorder="1" applyAlignment="1">
      <alignment horizontal="center"/>
    </xf>
    <xf numFmtId="188" fontId="25" fillId="0" borderId="16" xfId="0" applyNumberFormat="1" applyFont="1" applyBorder="1" applyAlignment="1">
      <alignment horizontal="center"/>
    </xf>
    <xf numFmtId="188" fontId="25" fillId="0" borderId="1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189" fontId="0" fillId="0" borderId="28" xfId="0" applyNumberFormat="1" applyBorder="1" applyAlignment="1">
      <alignment/>
    </xf>
    <xf numFmtId="189" fontId="0" fillId="0" borderId="26" xfId="0" applyNumberFormat="1" applyBorder="1" applyAlignment="1">
      <alignment/>
    </xf>
    <xf numFmtId="0" fontId="0" fillId="0" borderId="23" xfId="0" applyFont="1" applyBorder="1" applyAlignment="1">
      <alignment/>
    </xf>
    <xf numFmtId="0" fontId="20" fillId="0" borderId="29" xfId="0" applyFont="1" applyBorder="1" applyAlignment="1">
      <alignment horizontal="right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189" fontId="0" fillId="0" borderId="34" xfId="0" applyNumberFormat="1" applyBorder="1" applyAlignment="1">
      <alignment/>
    </xf>
    <xf numFmtId="189" fontId="0" fillId="0" borderId="33" xfId="0" applyNumberFormat="1" applyBorder="1" applyAlignment="1">
      <alignment/>
    </xf>
    <xf numFmtId="188" fontId="25" fillId="0" borderId="35" xfId="0" applyNumberFormat="1" applyFont="1" applyBorder="1" applyAlignment="1">
      <alignment horizontal="center"/>
    </xf>
    <xf numFmtId="188" fontId="25" fillId="0" borderId="14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20" fillId="0" borderId="39" xfId="51" applyFont="1" applyBorder="1" applyAlignment="1">
      <alignment horizontal="right"/>
      <protection/>
    </xf>
    <xf numFmtId="0" fontId="20" fillId="0" borderId="29" xfId="51" applyFont="1" applyBorder="1" applyAlignment="1">
      <alignment horizontal="right"/>
      <protection/>
    </xf>
    <xf numFmtId="0" fontId="20" fillId="0" borderId="0" xfId="0" applyFont="1" applyAlignment="1">
      <alignment/>
    </xf>
    <xf numFmtId="0" fontId="27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" fontId="20" fillId="0" borderId="10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tabSelected="1" zoomScale="68" zoomScaleNormal="68" zoomScalePageLayoutView="0" workbookViewId="0" topLeftCell="A1">
      <selection activeCell="I13" sqref="I13"/>
    </sheetView>
  </sheetViews>
  <sheetFormatPr defaultColWidth="9.140625" defaultRowHeight="12.75"/>
  <cols>
    <col min="1" max="1" width="3.28125" style="0" customWidth="1"/>
    <col min="2" max="2" width="21.00390625" style="0" customWidth="1"/>
    <col min="3" max="3" width="10.57421875" style="0" customWidth="1"/>
    <col min="4" max="4" width="10.28125" style="0" customWidth="1"/>
    <col min="5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4" width="10.28125" style="0" customWidth="1"/>
    <col min="15" max="15" width="9.57421875" style="0" customWidth="1"/>
    <col min="16" max="16" width="9.28125" style="0" customWidth="1"/>
    <col min="17" max="18" width="9.8515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>
        <v>44713</v>
      </c>
      <c r="D7" s="60"/>
      <c r="E7" s="60"/>
      <c r="F7" s="60"/>
      <c r="G7" s="60"/>
      <c r="H7" s="60"/>
      <c r="I7" s="59">
        <v>45078</v>
      </c>
      <c r="J7" s="60"/>
      <c r="K7" s="60"/>
      <c r="L7" s="60"/>
      <c r="M7" s="60"/>
      <c r="N7" s="61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51" t="s">
        <v>12</v>
      </c>
      <c r="G8" s="49"/>
      <c r="H8" s="52"/>
      <c r="I8" s="48" t="s">
        <v>3</v>
      </c>
      <c r="J8" s="49"/>
      <c r="K8" s="50"/>
      <c r="L8" s="51" t="s">
        <v>12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38" t="s">
        <v>14</v>
      </c>
      <c r="C10" s="18">
        <v>286</v>
      </c>
      <c r="D10" s="15">
        <v>31</v>
      </c>
      <c r="E10" s="22">
        <f aca="true" t="shared" si="0" ref="E10:E16">C10+D10</f>
        <v>317</v>
      </c>
      <c r="F10" s="15">
        <v>6987</v>
      </c>
      <c r="G10" s="16">
        <v>524</v>
      </c>
      <c r="H10" s="17">
        <f aca="true" t="shared" si="1" ref="H10:H16">F10+G10</f>
        <v>7511</v>
      </c>
      <c r="I10" s="18">
        <v>413</v>
      </c>
      <c r="J10" s="15">
        <v>40</v>
      </c>
      <c r="K10" s="15">
        <f aca="true" t="shared" si="2" ref="K10:K16">I10+J10</f>
        <v>453</v>
      </c>
      <c r="L10" s="15">
        <v>11374</v>
      </c>
      <c r="M10" s="16">
        <v>854</v>
      </c>
      <c r="N10" s="17">
        <f aca="true" t="shared" si="3" ref="N10:N16">L10+M10</f>
        <v>12228</v>
      </c>
      <c r="O10" s="19">
        <f aca="true" t="shared" si="4" ref="O10:O15">(K10-E10)/E10</f>
        <v>0.42902208201892744</v>
      </c>
      <c r="P10" s="20">
        <f aca="true" t="shared" si="5" ref="P10:P15">(N10-H10)/H10</f>
        <v>0.6280122487019039</v>
      </c>
      <c r="Q10" s="19">
        <f aca="true" t="shared" si="6" ref="Q10:Q15">K10/$K$17</f>
        <v>0.15556318681318682</v>
      </c>
      <c r="R10" s="20">
        <f aca="true" t="shared" si="7" ref="R10:R15">N10/$N$17</f>
        <v>0.1518787939656225</v>
      </c>
    </row>
    <row r="11" spans="2:18" ht="27.75" customHeight="1">
      <c r="B11" s="28" t="s">
        <v>20</v>
      </c>
      <c r="C11" s="25">
        <v>166</v>
      </c>
      <c r="D11" s="22">
        <v>31</v>
      </c>
      <c r="E11" s="22">
        <f t="shared" si="0"/>
        <v>197</v>
      </c>
      <c r="F11" s="22">
        <v>4934</v>
      </c>
      <c r="G11" s="23">
        <v>572</v>
      </c>
      <c r="H11" s="24">
        <f t="shared" si="1"/>
        <v>5506</v>
      </c>
      <c r="I11" s="25">
        <v>369</v>
      </c>
      <c r="J11" s="22">
        <v>209</v>
      </c>
      <c r="K11" s="22">
        <f t="shared" si="2"/>
        <v>578</v>
      </c>
      <c r="L11" s="22">
        <v>10926</v>
      </c>
      <c r="M11" s="23">
        <v>3606</v>
      </c>
      <c r="N11" s="24">
        <f t="shared" si="3"/>
        <v>14532</v>
      </c>
      <c r="O11" s="26">
        <f t="shared" si="4"/>
        <v>1.9340101522842639</v>
      </c>
      <c r="P11" s="27">
        <f t="shared" si="5"/>
        <v>1.6393025790047222</v>
      </c>
      <c r="Q11" s="26">
        <f t="shared" si="6"/>
        <v>0.19848901098901098</v>
      </c>
      <c r="R11" s="27">
        <f t="shared" si="7"/>
        <v>0.18049579930556314</v>
      </c>
    </row>
    <row r="12" spans="2:18" ht="27.75" customHeight="1">
      <c r="B12" s="21" t="s">
        <v>24</v>
      </c>
      <c r="C12" s="25">
        <v>131</v>
      </c>
      <c r="D12" s="22">
        <v>21</v>
      </c>
      <c r="E12" s="22">
        <f t="shared" si="0"/>
        <v>152</v>
      </c>
      <c r="F12" s="22">
        <v>3344</v>
      </c>
      <c r="G12" s="22">
        <v>402</v>
      </c>
      <c r="H12" s="24">
        <f t="shared" si="1"/>
        <v>3746</v>
      </c>
      <c r="I12" s="25">
        <v>237</v>
      </c>
      <c r="J12" s="22">
        <v>74</v>
      </c>
      <c r="K12" s="22">
        <f t="shared" si="2"/>
        <v>311</v>
      </c>
      <c r="L12" s="22">
        <v>6599</v>
      </c>
      <c r="M12" s="23">
        <v>1461</v>
      </c>
      <c r="N12" s="24">
        <f t="shared" si="3"/>
        <v>8060</v>
      </c>
      <c r="O12" s="26">
        <f t="shared" si="4"/>
        <v>1.0460526315789473</v>
      </c>
      <c r="P12" s="27">
        <f t="shared" si="5"/>
        <v>1.1516284036305393</v>
      </c>
      <c r="Q12" s="26">
        <f t="shared" si="6"/>
        <v>0.10679945054945054</v>
      </c>
      <c r="R12" s="27">
        <f t="shared" si="7"/>
        <v>0.10010983638885487</v>
      </c>
    </row>
    <row r="13" spans="2:18" ht="27.75" customHeight="1">
      <c r="B13" s="21" t="s">
        <v>10</v>
      </c>
      <c r="C13" s="25">
        <v>919</v>
      </c>
      <c r="D13" s="22">
        <v>67</v>
      </c>
      <c r="E13" s="22">
        <f t="shared" si="0"/>
        <v>986</v>
      </c>
      <c r="F13" s="22">
        <v>24378</v>
      </c>
      <c r="G13" s="22">
        <v>1597</v>
      </c>
      <c r="H13" s="24">
        <f t="shared" si="1"/>
        <v>25975</v>
      </c>
      <c r="I13" s="25">
        <v>1029</v>
      </c>
      <c r="J13" s="22">
        <v>120</v>
      </c>
      <c r="K13" s="22">
        <f t="shared" si="2"/>
        <v>1149</v>
      </c>
      <c r="L13" s="22">
        <v>30640</v>
      </c>
      <c r="M13" s="23">
        <v>2885</v>
      </c>
      <c r="N13" s="24">
        <f t="shared" si="3"/>
        <v>33525</v>
      </c>
      <c r="O13" s="26">
        <f t="shared" si="4"/>
        <v>0.16531440162271804</v>
      </c>
      <c r="P13" s="27">
        <f t="shared" si="5"/>
        <v>0.2906641000962464</v>
      </c>
      <c r="Q13" s="26">
        <f t="shared" si="6"/>
        <v>0.3945741758241758</v>
      </c>
      <c r="R13" s="27">
        <f t="shared" si="7"/>
        <v>0.41639978473155825</v>
      </c>
    </row>
    <row r="14" spans="2:18" ht="27.75" customHeight="1">
      <c r="B14" s="28" t="s">
        <v>23</v>
      </c>
      <c r="C14" s="25">
        <v>172</v>
      </c>
      <c r="D14" s="22">
        <v>17</v>
      </c>
      <c r="E14" s="22">
        <f t="shared" si="0"/>
        <v>189</v>
      </c>
      <c r="F14" s="22">
        <v>2896</v>
      </c>
      <c r="G14" s="22">
        <v>378</v>
      </c>
      <c r="H14" s="24">
        <f t="shared" si="1"/>
        <v>3274</v>
      </c>
      <c r="I14" s="25">
        <v>24</v>
      </c>
      <c r="J14" s="22">
        <v>11</v>
      </c>
      <c r="K14" s="22">
        <f t="shared" si="2"/>
        <v>35</v>
      </c>
      <c r="L14" s="22">
        <v>556</v>
      </c>
      <c r="M14" s="23">
        <v>200</v>
      </c>
      <c r="N14" s="24">
        <f t="shared" si="3"/>
        <v>756</v>
      </c>
      <c r="O14" s="26">
        <f>(K14-E14)/E14</f>
        <v>-0.8148148148148148</v>
      </c>
      <c r="P14" s="27">
        <f>(N14-H14)/H14</f>
        <v>-0.7690897984117288</v>
      </c>
      <c r="Q14" s="26">
        <f t="shared" si="6"/>
        <v>0.01201923076923077</v>
      </c>
      <c r="R14" s="27">
        <f t="shared" si="7"/>
        <v>0.009389954877168025</v>
      </c>
    </row>
    <row r="15" spans="2:18" ht="27.75" customHeight="1">
      <c r="B15" s="21" t="s">
        <v>11</v>
      </c>
      <c r="C15" s="25">
        <v>135</v>
      </c>
      <c r="D15" s="22">
        <v>19</v>
      </c>
      <c r="E15" s="22">
        <f t="shared" si="0"/>
        <v>154</v>
      </c>
      <c r="F15" s="22">
        <v>4583</v>
      </c>
      <c r="G15" s="22">
        <v>472</v>
      </c>
      <c r="H15" s="24">
        <f t="shared" si="1"/>
        <v>5055</v>
      </c>
      <c r="I15" s="25">
        <v>297</v>
      </c>
      <c r="J15" s="22">
        <v>27</v>
      </c>
      <c r="K15" s="22">
        <f t="shared" si="2"/>
        <v>324</v>
      </c>
      <c r="L15" s="22">
        <v>9476</v>
      </c>
      <c r="M15" s="23">
        <v>653</v>
      </c>
      <c r="N15" s="24">
        <f t="shared" si="3"/>
        <v>10129</v>
      </c>
      <c r="O15" s="26">
        <f t="shared" si="4"/>
        <v>1.103896103896104</v>
      </c>
      <c r="P15" s="27">
        <f t="shared" si="5"/>
        <v>1.0037586547972304</v>
      </c>
      <c r="Q15" s="26">
        <f t="shared" si="6"/>
        <v>0.11126373626373626</v>
      </c>
      <c r="R15" s="27">
        <f t="shared" si="7"/>
        <v>0.12580800654872346</v>
      </c>
    </row>
    <row r="16" spans="2:18" ht="27.75" customHeight="1" thickBot="1">
      <c r="B16" s="5" t="s">
        <v>22</v>
      </c>
      <c r="C16" s="25">
        <v>22</v>
      </c>
      <c r="D16" s="15">
        <v>4</v>
      </c>
      <c r="E16" s="22">
        <f t="shared" si="0"/>
        <v>26</v>
      </c>
      <c r="F16" s="15">
        <v>458.154</v>
      </c>
      <c r="G16" s="16">
        <v>80.39</v>
      </c>
      <c r="H16" s="24">
        <f t="shared" si="1"/>
        <v>538.544</v>
      </c>
      <c r="I16" s="18">
        <v>54</v>
      </c>
      <c r="J16" s="15">
        <v>8</v>
      </c>
      <c r="K16" s="22">
        <f t="shared" si="2"/>
        <v>62</v>
      </c>
      <c r="L16" s="15">
        <v>1140.079</v>
      </c>
      <c r="M16" s="16">
        <v>141.49</v>
      </c>
      <c r="N16" s="24">
        <f t="shared" si="3"/>
        <v>1281.569</v>
      </c>
      <c r="O16" s="26">
        <f>(K16-E16)/E16</f>
        <v>1.3846153846153846</v>
      </c>
      <c r="P16" s="27">
        <f>(N16-H16)/H16</f>
        <v>1.3796922814106183</v>
      </c>
      <c r="Q16" s="26">
        <f>K16/$K$17</f>
        <v>0.021291208791208792</v>
      </c>
      <c r="R16" s="27">
        <f>N16/$N$17</f>
        <v>0.01591782418250972</v>
      </c>
    </row>
    <row r="17" spans="2:18" ht="34.5" customHeight="1" thickBot="1">
      <c r="B17" s="41" t="s">
        <v>19</v>
      </c>
      <c r="C17" s="40">
        <f>SUM(C10:C16)</f>
        <v>1831</v>
      </c>
      <c r="D17" s="31">
        <f>SUM(D10:D16)</f>
        <v>190</v>
      </c>
      <c r="E17" s="31">
        <f aca="true" t="shared" si="8" ref="E17:N17">SUM(E10:E16)</f>
        <v>2021</v>
      </c>
      <c r="F17" s="31">
        <f t="shared" si="8"/>
        <v>47580.154</v>
      </c>
      <c r="G17" s="32">
        <f t="shared" si="8"/>
        <v>4025.39</v>
      </c>
      <c r="H17" s="33">
        <f t="shared" si="8"/>
        <v>51605.544</v>
      </c>
      <c r="I17" s="30">
        <f t="shared" si="8"/>
        <v>2423</v>
      </c>
      <c r="J17" s="31">
        <f t="shared" si="8"/>
        <v>489</v>
      </c>
      <c r="K17" s="31">
        <f t="shared" si="8"/>
        <v>2912</v>
      </c>
      <c r="L17" s="31">
        <f t="shared" si="8"/>
        <v>70711.079</v>
      </c>
      <c r="M17" s="32">
        <f t="shared" si="8"/>
        <v>9800.49</v>
      </c>
      <c r="N17" s="33">
        <f t="shared" si="8"/>
        <v>80511.569</v>
      </c>
      <c r="O17" s="34">
        <f>(K17-E17)/E17</f>
        <v>0.4408708560118753</v>
      </c>
      <c r="P17" s="35">
        <f>(N17-H17)/H17</f>
        <v>0.5601341010958047</v>
      </c>
      <c r="Q17" s="34">
        <f>SUM(Q10:Q16)</f>
        <v>0.9999999999999999</v>
      </c>
      <c r="R17" s="35">
        <f>SUM(R10:R16)</f>
        <v>1</v>
      </c>
    </row>
    <row r="18" spans="2:18" ht="16.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ht="21" customHeight="1">
      <c r="B19" s="43"/>
    </row>
  </sheetData>
  <sheetProtection/>
  <mergeCells count="14">
    <mergeCell ref="B2:R2"/>
    <mergeCell ref="B4:R4"/>
    <mergeCell ref="B5:R5"/>
    <mergeCell ref="C7:H7"/>
    <mergeCell ref="I7:N7"/>
    <mergeCell ref="O7:R7"/>
    <mergeCell ref="B18:R18"/>
    <mergeCell ref="Q6:R6"/>
    <mergeCell ref="C8:E8"/>
    <mergeCell ref="F8:H8"/>
    <mergeCell ref="I8:K8"/>
    <mergeCell ref="L8:N8"/>
    <mergeCell ref="O8:P8"/>
    <mergeCell ref="Q8:R8"/>
  </mergeCells>
  <printOptions horizontalCentered="1" verticalCentered="1"/>
  <pageMargins left="0.1968503937007874" right="0.2362204724409449" top="0.7480314960629921" bottom="0.6692913385826772" header="0.5118110236220472" footer="0.5118110236220472"/>
  <pageSetup fitToHeight="1" fitToWidth="1" horizontalDpi="600" verticalDpi="600" orientation="landscape" paperSize="9" scale="77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66" zoomScaleNormal="66" zoomScalePageLayoutView="0" workbookViewId="0" topLeftCell="A1">
      <selection activeCell="M14" sqref="M14"/>
    </sheetView>
  </sheetViews>
  <sheetFormatPr defaultColWidth="9.140625" defaultRowHeight="12.75"/>
  <cols>
    <col min="1" max="1" width="3.28125" style="0" customWidth="1"/>
    <col min="2" max="2" width="20.574218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3" width="10.28125" style="0" customWidth="1"/>
    <col min="14" max="14" width="11.57421875" style="0" customWidth="1"/>
    <col min="15" max="16" width="9.00390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 t="s">
        <v>28</v>
      </c>
      <c r="D7" s="60"/>
      <c r="E7" s="60"/>
      <c r="F7" s="60"/>
      <c r="G7" s="60"/>
      <c r="H7" s="60"/>
      <c r="I7" s="59" t="s">
        <v>29</v>
      </c>
      <c r="J7" s="60"/>
      <c r="K7" s="60"/>
      <c r="L7" s="60"/>
      <c r="M7" s="60"/>
      <c r="N7" s="60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51" t="s">
        <v>12</v>
      </c>
      <c r="G8" s="49"/>
      <c r="H8" s="52"/>
      <c r="I8" s="48" t="s">
        <v>3</v>
      </c>
      <c r="J8" s="49"/>
      <c r="K8" s="50"/>
      <c r="L8" s="51" t="s">
        <v>12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12" t="s">
        <v>21</v>
      </c>
      <c r="C10" s="18">
        <v>1886</v>
      </c>
      <c r="D10" s="15">
        <v>369</v>
      </c>
      <c r="E10" s="15">
        <f aca="true" t="shared" si="0" ref="E10:E16">C10+D10</f>
        <v>2255</v>
      </c>
      <c r="F10" s="15">
        <v>45157</v>
      </c>
      <c r="G10" s="16">
        <v>7874</v>
      </c>
      <c r="H10" s="17">
        <f aca="true" t="shared" si="1" ref="H10:H16">F10+G10</f>
        <v>53031</v>
      </c>
      <c r="I10" s="18">
        <v>2333</v>
      </c>
      <c r="J10" s="15">
        <v>199</v>
      </c>
      <c r="K10" s="15">
        <f aca="true" t="shared" si="2" ref="K10:K15">I10+J10</f>
        <v>2532</v>
      </c>
      <c r="L10" s="15">
        <v>62953.30252000001</v>
      </c>
      <c r="M10" s="16">
        <v>5085.22587</v>
      </c>
      <c r="N10" s="17">
        <f aca="true" t="shared" si="3" ref="N10:N15">L10+M10</f>
        <v>68038.52839</v>
      </c>
      <c r="O10" s="19">
        <f aca="true" t="shared" si="4" ref="O10:O17">(K10-E10)/E10</f>
        <v>0.12283813747228381</v>
      </c>
      <c r="P10" s="20">
        <f aca="true" t="shared" si="5" ref="P10:P17">(N10-H10)/H10</f>
        <v>0.2829953874149084</v>
      </c>
      <c r="Q10" s="19">
        <f aca="true" t="shared" si="6" ref="Q10:Q15">K10/$K$17</f>
        <v>0.16150019135093763</v>
      </c>
      <c r="R10" s="20">
        <f aca="true" t="shared" si="7" ref="R10:R15">N10/$N$17</f>
        <v>0.15864024494627624</v>
      </c>
    </row>
    <row r="11" spans="2:18" ht="27.75" customHeight="1">
      <c r="B11" s="28" t="s">
        <v>16</v>
      </c>
      <c r="C11" s="25">
        <v>1408</v>
      </c>
      <c r="D11" s="22">
        <v>313</v>
      </c>
      <c r="E11" s="22">
        <f t="shared" si="0"/>
        <v>1721</v>
      </c>
      <c r="F11" s="22">
        <v>40343</v>
      </c>
      <c r="G11" s="23">
        <v>6190</v>
      </c>
      <c r="H11" s="24">
        <f t="shared" si="1"/>
        <v>46533</v>
      </c>
      <c r="I11" s="25">
        <v>1877</v>
      </c>
      <c r="J11" s="22">
        <v>467</v>
      </c>
      <c r="K11" s="22">
        <f t="shared" si="2"/>
        <v>2344</v>
      </c>
      <c r="L11" s="22">
        <v>54616.22919000001</v>
      </c>
      <c r="M11" s="23">
        <v>8840.066350000001</v>
      </c>
      <c r="N11" s="24">
        <f t="shared" si="3"/>
        <v>63456.295540000014</v>
      </c>
      <c r="O11" s="26">
        <f t="shared" si="4"/>
        <v>0.36199883788495063</v>
      </c>
      <c r="P11" s="27">
        <f t="shared" si="5"/>
        <v>0.36368374143081283</v>
      </c>
      <c r="Q11" s="26">
        <f t="shared" si="6"/>
        <v>0.14950886592677637</v>
      </c>
      <c r="R11" s="27">
        <f t="shared" si="7"/>
        <v>0.14795620225860823</v>
      </c>
    </row>
    <row r="12" spans="2:18" ht="27.75" customHeight="1">
      <c r="B12" s="21" t="s">
        <v>24</v>
      </c>
      <c r="C12" s="25">
        <v>894</v>
      </c>
      <c r="D12" s="22">
        <v>375</v>
      </c>
      <c r="E12" s="23">
        <f t="shared" si="0"/>
        <v>1269</v>
      </c>
      <c r="F12" s="22">
        <v>21359</v>
      </c>
      <c r="G12" s="22">
        <v>5952</v>
      </c>
      <c r="H12" s="24">
        <f t="shared" si="1"/>
        <v>27311</v>
      </c>
      <c r="I12" s="25">
        <v>1445</v>
      </c>
      <c r="J12" s="22">
        <v>217</v>
      </c>
      <c r="K12" s="22">
        <f t="shared" si="2"/>
        <v>1662</v>
      </c>
      <c r="L12" s="22">
        <v>36829</v>
      </c>
      <c r="M12" s="23">
        <v>4497</v>
      </c>
      <c r="N12" s="24">
        <f t="shared" si="3"/>
        <v>41326</v>
      </c>
      <c r="O12" s="26">
        <f t="shared" si="4"/>
        <v>0.30969267139479906</v>
      </c>
      <c r="P12" s="27">
        <f t="shared" si="5"/>
        <v>0.5131631943173081</v>
      </c>
      <c r="Q12" s="26">
        <f t="shared" si="6"/>
        <v>0.10600841944125526</v>
      </c>
      <c r="R12" s="27">
        <f t="shared" si="7"/>
        <v>0.09635668080694965</v>
      </c>
    </row>
    <row r="13" spans="2:18" ht="27.75" customHeight="1">
      <c r="B13" s="21" t="s">
        <v>10</v>
      </c>
      <c r="C13" s="25">
        <v>5107</v>
      </c>
      <c r="D13" s="22">
        <v>1426</v>
      </c>
      <c r="E13" s="22">
        <f t="shared" si="0"/>
        <v>6533</v>
      </c>
      <c r="F13" s="22">
        <v>131190</v>
      </c>
      <c r="G13" s="22">
        <v>24107</v>
      </c>
      <c r="H13" s="24">
        <f t="shared" si="1"/>
        <v>155297</v>
      </c>
      <c r="I13" s="25">
        <v>5910</v>
      </c>
      <c r="J13" s="22">
        <v>924</v>
      </c>
      <c r="K13" s="22">
        <f t="shared" si="2"/>
        <v>6834</v>
      </c>
      <c r="L13" s="22">
        <v>172779.44092</v>
      </c>
      <c r="M13" s="23">
        <v>21522.55169</v>
      </c>
      <c r="N13" s="24">
        <f t="shared" si="3"/>
        <v>194301.99261</v>
      </c>
      <c r="O13" s="26">
        <f t="shared" si="4"/>
        <v>0.046073779274452775</v>
      </c>
      <c r="P13" s="27">
        <f t="shared" si="5"/>
        <v>0.2511638512656393</v>
      </c>
      <c r="Q13" s="26">
        <f t="shared" si="6"/>
        <v>0.4358974358974359</v>
      </c>
      <c r="R13" s="27">
        <f t="shared" si="7"/>
        <v>0.4530391298958539</v>
      </c>
    </row>
    <row r="14" spans="2:18" ht="27.75" customHeight="1">
      <c r="B14" s="44" t="s">
        <v>23</v>
      </c>
      <c r="C14" s="25">
        <v>544</v>
      </c>
      <c r="D14" s="22">
        <v>43</v>
      </c>
      <c r="E14" s="22">
        <f t="shared" si="0"/>
        <v>587</v>
      </c>
      <c r="F14" s="22">
        <v>8668</v>
      </c>
      <c r="G14" s="22">
        <v>896</v>
      </c>
      <c r="H14" s="24">
        <f t="shared" si="1"/>
        <v>9564</v>
      </c>
      <c r="I14" s="25">
        <v>212</v>
      </c>
      <c r="J14" s="22">
        <v>56</v>
      </c>
      <c r="K14" s="22">
        <f t="shared" si="2"/>
        <v>268</v>
      </c>
      <c r="L14" s="22">
        <v>4239.248810000001</v>
      </c>
      <c r="M14" s="23">
        <v>1163.48873</v>
      </c>
      <c r="N14" s="24">
        <f t="shared" si="3"/>
        <v>5402.737540000001</v>
      </c>
      <c r="O14" s="26">
        <f>(K14-E14)/E14</f>
        <v>-0.5434412265758092</v>
      </c>
      <c r="P14" s="27">
        <f>(N14-H14)/H14</f>
        <v>-0.4350964512756168</v>
      </c>
      <c r="Q14" s="26">
        <f t="shared" si="6"/>
        <v>0.017094017094017096</v>
      </c>
      <c r="R14" s="27">
        <f t="shared" si="7"/>
        <v>0.012597150864480097</v>
      </c>
    </row>
    <row r="15" spans="2:18" ht="27.75" customHeight="1">
      <c r="B15" s="21" t="s">
        <v>11</v>
      </c>
      <c r="C15" s="25">
        <v>890</v>
      </c>
      <c r="D15" s="22">
        <v>144</v>
      </c>
      <c r="E15" s="22">
        <f t="shared" si="0"/>
        <v>1034</v>
      </c>
      <c r="F15" s="22">
        <v>27960</v>
      </c>
      <c r="G15" s="22">
        <v>3041</v>
      </c>
      <c r="H15" s="24">
        <f t="shared" si="1"/>
        <v>31001</v>
      </c>
      <c r="I15" s="25">
        <v>1524</v>
      </c>
      <c r="J15" s="22">
        <v>122</v>
      </c>
      <c r="K15" s="22">
        <f t="shared" si="2"/>
        <v>1646</v>
      </c>
      <c r="L15" s="22">
        <v>45059</v>
      </c>
      <c r="M15" s="23">
        <v>2769</v>
      </c>
      <c r="N15" s="24">
        <f t="shared" si="3"/>
        <v>47828</v>
      </c>
      <c r="O15" s="26">
        <f t="shared" si="4"/>
        <v>0.5918762088974855</v>
      </c>
      <c r="P15" s="27">
        <f t="shared" si="5"/>
        <v>0.5427889422921841</v>
      </c>
      <c r="Q15" s="26">
        <f t="shared" si="6"/>
        <v>0.10498788110728409</v>
      </c>
      <c r="R15" s="27">
        <f t="shared" si="7"/>
        <v>0.11151689806985403</v>
      </c>
    </row>
    <row r="16" spans="2:18" ht="27.75" customHeight="1" thickBot="1">
      <c r="B16" s="5" t="s">
        <v>22</v>
      </c>
      <c r="C16" s="18">
        <v>150</v>
      </c>
      <c r="D16" s="15">
        <v>20</v>
      </c>
      <c r="E16" s="22">
        <f t="shared" si="0"/>
        <v>170</v>
      </c>
      <c r="F16" s="15">
        <v>3247.246</v>
      </c>
      <c r="G16" s="16">
        <v>402.371</v>
      </c>
      <c r="H16" s="24">
        <f t="shared" si="1"/>
        <v>3649.617</v>
      </c>
      <c r="I16" s="18">
        <v>351</v>
      </c>
      <c r="J16" s="15">
        <v>41</v>
      </c>
      <c r="K16" s="22">
        <f>I16+J16</f>
        <v>392</v>
      </c>
      <c r="L16" s="22">
        <v>7772.801</v>
      </c>
      <c r="M16" s="23">
        <v>759.3190000000001</v>
      </c>
      <c r="N16" s="24">
        <f>L16+M16</f>
        <v>8532.12</v>
      </c>
      <c r="O16" s="26">
        <f>(K16-E16)/E16</f>
        <v>1.3058823529411765</v>
      </c>
      <c r="P16" s="27">
        <f>(N16-H16)/H16</f>
        <v>1.3378124334690462</v>
      </c>
      <c r="Q16" s="26">
        <f>K16/$K$17</f>
        <v>0.02500318918229366</v>
      </c>
      <c r="R16" s="27">
        <f>N16/$N$17</f>
        <v>0.01989369315797782</v>
      </c>
    </row>
    <row r="17" spans="2:18" ht="36.75" customHeight="1" thickBot="1">
      <c r="B17" s="42" t="s">
        <v>15</v>
      </c>
      <c r="C17" s="30">
        <f>SUM(C10:C16)</f>
        <v>10879</v>
      </c>
      <c r="D17" s="31">
        <f>SUM(D10:D16)</f>
        <v>2690</v>
      </c>
      <c r="E17" s="31">
        <f>SUM(E10:E16)</f>
        <v>13569</v>
      </c>
      <c r="F17" s="31">
        <f>SUM(F10:F16)</f>
        <v>277924.246</v>
      </c>
      <c r="G17" s="32">
        <f>SUM(G10:G16)</f>
        <v>48462.371</v>
      </c>
      <c r="H17" s="33">
        <f>SUM(H10:H15)</f>
        <v>322737</v>
      </c>
      <c r="I17" s="30">
        <f aca="true" t="shared" si="8" ref="I17:N17">SUM(I10:I16)</f>
        <v>13652</v>
      </c>
      <c r="J17" s="31">
        <f t="shared" si="8"/>
        <v>2026</v>
      </c>
      <c r="K17" s="31">
        <f t="shared" si="8"/>
        <v>15678</v>
      </c>
      <c r="L17" s="31">
        <f t="shared" si="8"/>
        <v>384249.02244</v>
      </c>
      <c r="M17" s="32">
        <f t="shared" si="8"/>
        <v>44636.651640000004</v>
      </c>
      <c r="N17" s="33">
        <f t="shared" si="8"/>
        <v>428885.67408</v>
      </c>
      <c r="O17" s="34">
        <f t="shared" si="4"/>
        <v>0.15542781339818704</v>
      </c>
      <c r="P17" s="35">
        <f t="shared" si="5"/>
        <v>0.3289014711049555</v>
      </c>
      <c r="Q17" s="34">
        <f>SUM(Q10:Q16)</f>
        <v>1</v>
      </c>
      <c r="R17" s="35">
        <f>SUM(R10:R16)</f>
        <v>0.9999999999999999</v>
      </c>
    </row>
    <row r="18" spans="2:18" ht="19.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ht="14.25" customHeight="1">
      <c r="B19" s="43"/>
    </row>
  </sheetData>
  <sheetProtection/>
  <mergeCells count="13">
    <mergeCell ref="B2:R2"/>
    <mergeCell ref="B4:R4"/>
    <mergeCell ref="B5:R5"/>
    <mergeCell ref="L8:N8"/>
    <mergeCell ref="O8:P8"/>
    <mergeCell ref="Q8:R8"/>
    <mergeCell ref="C7:H7"/>
    <mergeCell ref="Q6:R6"/>
    <mergeCell ref="O7:R7"/>
    <mergeCell ref="I7:N7"/>
    <mergeCell ref="F8:H8"/>
    <mergeCell ref="C8:E8"/>
    <mergeCell ref="I8:K8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6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67" zoomScaleNormal="67" zoomScalePageLayoutView="0" workbookViewId="0" topLeftCell="A1">
      <selection activeCell="M14" sqref="M14"/>
    </sheetView>
  </sheetViews>
  <sheetFormatPr defaultColWidth="9.140625" defaultRowHeight="12.75"/>
  <cols>
    <col min="1" max="1" width="3.28125" style="0" customWidth="1"/>
    <col min="2" max="2" width="19.71093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2" width="10.28125" style="0" customWidth="1"/>
    <col min="13" max="13" width="11.140625" style="0" customWidth="1"/>
    <col min="14" max="14" width="10.28125" style="0" customWidth="1"/>
    <col min="15" max="16" width="9.00390625" style="0" customWidth="1"/>
    <col min="18" max="18" width="9.8515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30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>
        <v>44713</v>
      </c>
      <c r="D7" s="60"/>
      <c r="E7" s="60"/>
      <c r="F7" s="60"/>
      <c r="G7" s="60"/>
      <c r="H7" s="60"/>
      <c r="I7" s="59">
        <v>45078</v>
      </c>
      <c r="J7" s="60"/>
      <c r="K7" s="60"/>
      <c r="L7" s="60"/>
      <c r="M7" s="60"/>
      <c r="N7" s="61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49" t="s">
        <v>2</v>
      </c>
      <c r="G8" s="49"/>
      <c r="H8" s="52"/>
      <c r="I8" s="48" t="s">
        <v>3</v>
      </c>
      <c r="J8" s="49"/>
      <c r="K8" s="50"/>
      <c r="L8" s="51" t="s">
        <v>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37" t="s">
        <v>9</v>
      </c>
      <c r="P9" s="11" t="s">
        <v>8</v>
      </c>
      <c r="Q9" s="10" t="s">
        <v>9</v>
      </c>
      <c r="R9" s="11" t="s">
        <v>8</v>
      </c>
    </row>
    <row r="10" spans="2:18" ht="27.75" customHeight="1">
      <c r="B10" s="12" t="s">
        <v>21</v>
      </c>
      <c r="C10" s="13">
        <v>15912</v>
      </c>
      <c r="D10" s="14">
        <v>3454</v>
      </c>
      <c r="E10" s="15">
        <f aca="true" t="shared" si="0" ref="E10:E16">C10+D10</f>
        <v>19366</v>
      </c>
      <c r="F10" s="15">
        <v>274050</v>
      </c>
      <c r="G10" s="16">
        <v>36834</v>
      </c>
      <c r="H10" s="17">
        <f aca="true" t="shared" si="1" ref="H10:H16">F10+G10</f>
        <v>310884</v>
      </c>
      <c r="I10" s="13">
        <v>16502</v>
      </c>
      <c r="J10" s="14">
        <v>3294</v>
      </c>
      <c r="K10" s="14">
        <f aca="true" t="shared" si="2" ref="K10:K15">I10+J10</f>
        <v>19796</v>
      </c>
      <c r="L10" s="15">
        <v>305646</v>
      </c>
      <c r="M10" s="16">
        <v>35813</v>
      </c>
      <c r="N10" s="17">
        <f aca="true" t="shared" si="3" ref="N10:N15">L10+M10</f>
        <v>341459</v>
      </c>
      <c r="O10" s="19">
        <f aca="true" t="shared" si="4" ref="O10:O17">(K10-E10)/E10</f>
        <v>0.022203862439326656</v>
      </c>
      <c r="P10" s="20">
        <f aca="true" t="shared" si="5" ref="P10:P17">(N10-H10)/H10</f>
        <v>0.09834858017781552</v>
      </c>
      <c r="Q10" s="19">
        <f aca="true" t="shared" si="6" ref="Q10:Q15">K10/$K$17</f>
        <v>0.15185057339009703</v>
      </c>
      <c r="R10" s="20">
        <f aca="true" t="shared" si="7" ref="R10:R15">N10/$N$17</f>
        <v>0.15181200390402433</v>
      </c>
    </row>
    <row r="11" spans="2:18" ht="27.75" customHeight="1">
      <c r="B11" s="28" t="s">
        <v>18</v>
      </c>
      <c r="C11" s="25">
        <v>12823</v>
      </c>
      <c r="D11" s="22">
        <v>2848</v>
      </c>
      <c r="E11" s="22">
        <f t="shared" si="0"/>
        <v>15671</v>
      </c>
      <c r="F11" s="39">
        <v>242473</v>
      </c>
      <c r="G11" s="39">
        <v>26802</v>
      </c>
      <c r="H11" s="24">
        <f t="shared" si="1"/>
        <v>269275</v>
      </c>
      <c r="I11" s="25">
        <v>14122</v>
      </c>
      <c r="J11" s="22">
        <v>3051</v>
      </c>
      <c r="K11" s="22">
        <f t="shared" si="2"/>
        <v>17173</v>
      </c>
      <c r="L11" s="39">
        <v>275769</v>
      </c>
      <c r="M11" s="39">
        <v>31926</v>
      </c>
      <c r="N11" s="24">
        <f t="shared" si="3"/>
        <v>307695</v>
      </c>
      <c r="O11" s="26">
        <f t="shared" si="4"/>
        <v>0.09584582987684258</v>
      </c>
      <c r="P11" s="27">
        <f t="shared" si="5"/>
        <v>0.14267941695292916</v>
      </c>
      <c r="Q11" s="26">
        <f t="shared" si="6"/>
        <v>0.1317301422927933</v>
      </c>
      <c r="R11" s="27">
        <f t="shared" si="7"/>
        <v>0.13680059550707044</v>
      </c>
    </row>
    <row r="12" spans="2:18" ht="27.75" customHeight="1">
      <c r="B12" s="21" t="s">
        <v>24</v>
      </c>
      <c r="C12" s="25">
        <v>7852</v>
      </c>
      <c r="D12" s="22">
        <v>3697</v>
      </c>
      <c r="E12" s="22">
        <f t="shared" si="0"/>
        <v>11549</v>
      </c>
      <c r="F12" s="22">
        <v>138996</v>
      </c>
      <c r="G12" s="22">
        <v>41960</v>
      </c>
      <c r="H12" s="24">
        <f t="shared" si="1"/>
        <v>180956</v>
      </c>
      <c r="I12" s="25">
        <v>8791</v>
      </c>
      <c r="J12" s="22">
        <v>3741</v>
      </c>
      <c r="K12" s="22">
        <f t="shared" si="2"/>
        <v>12532</v>
      </c>
      <c r="L12" s="22">
        <v>161793</v>
      </c>
      <c r="M12" s="22">
        <v>41455</v>
      </c>
      <c r="N12" s="24">
        <f t="shared" si="3"/>
        <v>203248</v>
      </c>
      <c r="O12" s="26">
        <f t="shared" si="4"/>
        <v>0.08511559442375963</v>
      </c>
      <c r="P12" s="27">
        <f t="shared" si="5"/>
        <v>0.12319016777559186</v>
      </c>
      <c r="Q12" s="26">
        <f t="shared" si="6"/>
        <v>0.09613009626817014</v>
      </c>
      <c r="R12" s="27">
        <f t="shared" si="7"/>
        <v>0.09036366348371294</v>
      </c>
    </row>
    <row r="13" spans="2:18" ht="27.75" customHeight="1">
      <c r="B13" s="21" t="s">
        <v>10</v>
      </c>
      <c r="C13" s="25">
        <v>49076</v>
      </c>
      <c r="D13" s="22">
        <v>12770</v>
      </c>
      <c r="E13" s="22">
        <f t="shared" si="0"/>
        <v>61846</v>
      </c>
      <c r="F13" s="22">
        <v>864187</v>
      </c>
      <c r="G13" s="22">
        <v>138816</v>
      </c>
      <c r="H13" s="24">
        <f t="shared" si="1"/>
        <v>1003003</v>
      </c>
      <c r="I13" s="25">
        <v>51447</v>
      </c>
      <c r="J13" s="22">
        <v>12690</v>
      </c>
      <c r="K13" s="22">
        <f t="shared" si="2"/>
        <v>64137</v>
      </c>
      <c r="L13" s="22">
        <v>954664</v>
      </c>
      <c r="M13" s="22">
        <v>140581</v>
      </c>
      <c r="N13" s="24">
        <f t="shared" si="3"/>
        <v>1095245</v>
      </c>
      <c r="O13" s="26">
        <f t="shared" si="4"/>
        <v>0.037043624486628075</v>
      </c>
      <c r="P13" s="27">
        <f t="shared" si="5"/>
        <v>0.09196582662265218</v>
      </c>
      <c r="Q13" s="26">
        <f t="shared" si="6"/>
        <v>0.49198020941203546</v>
      </c>
      <c r="R13" s="27">
        <f t="shared" si="7"/>
        <v>0.48694378597683213</v>
      </c>
    </row>
    <row r="14" spans="2:18" ht="27.75" customHeight="1">
      <c r="B14" s="28" t="s">
        <v>23</v>
      </c>
      <c r="C14" s="25">
        <v>949</v>
      </c>
      <c r="D14" s="22">
        <v>127</v>
      </c>
      <c r="E14" s="22">
        <f t="shared" si="0"/>
        <v>1076</v>
      </c>
      <c r="F14" s="22">
        <v>13294</v>
      </c>
      <c r="G14" s="22">
        <v>2005</v>
      </c>
      <c r="H14" s="24">
        <f t="shared" si="1"/>
        <v>15299</v>
      </c>
      <c r="I14" s="25">
        <v>1546</v>
      </c>
      <c r="J14" s="22">
        <v>187</v>
      </c>
      <c r="K14" s="22">
        <f t="shared" si="2"/>
        <v>1733</v>
      </c>
      <c r="L14" s="22">
        <v>27069</v>
      </c>
      <c r="M14" s="22">
        <v>3789</v>
      </c>
      <c r="N14" s="24">
        <f t="shared" si="3"/>
        <v>30858</v>
      </c>
      <c r="O14" s="26">
        <f>(K14-E14)/E14</f>
        <v>0.6105947955390335</v>
      </c>
      <c r="P14" s="27">
        <f>(N14-H14)/H14</f>
        <v>1.016994574808811</v>
      </c>
      <c r="Q14" s="26">
        <f t="shared" si="6"/>
        <v>0.013293445326583055</v>
      </c>
      <c r="R14" s="27">
        <f t="shared" si="7"/>
        <v>0.013719406477704154</v>
      </c>
    </row>
    <row r="15" spans="2:18" ht="27.75" customHeight="1">
      <c r="B15" s="21" t="s">
        <v>11</v>
      </c>
      <c r="C15" s="25">
        <v>11680</v>
      </c>
      <c r="D15" s="22">
        <v>2321</v>
      </c>
      <c r="E15" s="22">
        <f t="shared" si="0"/>
        <v>14001</v>
      </c>
      <c r="F15" s="22">
        <v>215897</v>
      </c>
      <c r="G15" s="22">
        <v>22995</v>
      </c>
      <c r="H15" s="24">
        <f t="shared" si="1"/>
        <v>238892</v>
      </c>
      <c r="I15" s="25">
        <v>12020</v>
      </c>
      <c r="J15" s="22">
        <v>2007</v>
      </c>
      <c r="K15" s="22">
        <f t="shared" si="2"/>
        <v>14027</v>
      </c>
      <c r="L15" s="22">
        <v>232687</v>
      </c>
      <c r="M15" s="22">
        <v>20239</v>
      </c>
      <c r="N15" s="24">
        <f t="shared" si="3"/>
        <v>252926</v>
      </c>
      <c r="O15" s="26">
        <f t="shared" si="4"/>
        <v>0.0018570102135561746</v>
      </c>
      <c r="P15" s="27">
        <f t="shared" si="5"/>
        <v>0.058746211677243275</v>
      </c>
      <c r="Q15" s="26">
        <f t="shared" si="6"/>
        <v>0.10759789820887508</v>
      </c>
      <c r="R15" s="27">
        <f t="shared" si="7"/>
        <v>0.11245040517142396</v>
      </c>
    </row>
    <row r="16" spans="2:18" ht="27.75" customHeight="1" thickBot="1">
      <c r="B16" s="5" t="s">
        <v>22</v>
      </c>
      <c r="C16" s="18">
        <v>294</v>
      </c>
      <c r="D16" s="15">
        <v>26</v>
      </c>
      <c r="E16" s="22">
        <f t="shared" si="0"/>
        <v>320</v>
      </c>
      <c r="F16" s="15">
        <v>5574.596</v>
      </c>
      <c r="G16" s="16">
        <v>480.869</v>
      </c>
      <c r="H16" s="24">
        <f t="shared" si="1"/>
        <v>6055.464999999999</v>
      </c>
      <c r="I16" s="18">
        <v>849</v>
      </c>
      <c r="J16" s="15">
        <v>118</v>
      </c>
      <c r="K16" s="22">
        <f>I16+J16</f>
        <v>967</v>
      </c>
      <c r="L16" s="22">
        <v>15884.788</v>
      </c>
      <c r="M16" s="22">
        <v>1906.877</v>
      </c>
      <c r="N16" s="24">
        <f>L16+M16</f>
        <v>17791.665</v>
      </c>
      <c r="O16" s="26">
        <f>(K16-E16)/E16</f>
        <v>2.021875</v>
      </c>
      <c r="P16" s="27">
        <f>(N16-H16)/H16</f>
        <v>1.9381170562458874</v>
      </c>
      <c r="Q16" s="26">
        <f>K16/$K$17</f>
        <v>0.00741763510144594</v>
      </c>
      <c r="R16" s="27">
        <f>N16/$N$17</f>
        <v>0.00791013947923204</v>
      </c>
    </row>
    <row r="17" spans="2:18" ht="33.75" customHeight="1" thickBot="1">
      <c r="B17" s="29" t="s">
        <v>15</v>
      </c>
      <c r="C17" s="30">
        <f aca="true" t="shared" si="8" ref="C17:H17">SUM(C10:C16)</f>
        <v>98586</v>
      </c>
      <c r="D17" s="31">
        <f t="shared" si="8"/>
        <v>25243</v>
      </c>
      <c r="E17" s="31">
        <f t="shared" si="8"/>
        <v>123829</v>
      </c>
      <c r="F17" s="31">
        <f t="shared" si="8"/>
        <v>1754471.596</v>
      </c>
      <c r="G17" s="32">
        <f t="shared" si="8"/>
        <v>269892.869</v>
      </c>
      <c r="H17" s="33">
        <f t="shared" si="8"/>
        <v>2024364.465</v>
      </c>
      <c r="I17" s="30">
        <f aca="true" t="shared" si="9" ref="I17:N17">SUM(I10:I16)</f>
        <v>105277</v>
      </c>
      <c r="J17" s="31">
        <f t="shared" si="9"/>
        <v>25088</v>
      </c>
      <c r="K17" s="31">
        <f t="shared" si="9"/>
        <v>130365</v>
      </c>
      <c r="L17" s="31">
        <f t="shared" si="9"/>
        <v>1973512.788</v>
      </c>
      <c r="M17" s="32">
        <f t="shared" si="9"/>
        <v>275709.877</v>
      </c>
      <c r="N17" s="33">
        <f t="shared" si="9"/>
        <v>2249222.665</v>
      </c>
      <c r="O17" s="34">
        <f t="shared" si="4"/>
        <v>0.052782466142825994</v>
      </c>
      <c r="P17" s="35">
        <f t="shared" si="5"/>
        <v>0.11107594698862684</v>
      </c>
      <c r="Q17" s="34">
        <f>SUM(Q10:Q16)</f>
        <v>1</v>
      </c>
      <c r="R17" s="35">
        <f>SUM(R10:R16)</f>
        <v>1</v>
      </c>
    </row>
    <row r="18" ht="16.5" customHeight="1">
      <c r="B18" s="43"/>
    </row>
    <row r="19" ht="17.25" customHeight="1">
      <c r="B19" s="43"/>
    </row>
  </sheetData>
  <sheetProtection/>
  <mergeCells count="13">
    <mergeCell ref="I7:N7"/>
    <mergeCell ref="F8:H8"/>
    <mergeCell ref="Q6:R6"/>
    <mergeCell ref="O7:R7"/>
    <mergeCell ref="C8:E8"/>
    <mergeCell ref="I8:K8"/>
    <mergeCell ref="B2:R2"/>
    <mergeCell ref="B4:R4"/>
    <mergeCell ref="B5:R5"/>
    <mergeCell ref="L8:N8"/>
    <mergeCell ref="O8:P8"/>
    <mergeCell ref="Q8:R8"/>
    <mergeCell ref="C7:H7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7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 Dâmaso</dc:creator>
  <cp:keywords/>
  <dc:description/>
  <cp:lastModifiedBy>Vania Monteiro</cp:lastModifiedBy>
  <cp:lastPrinted>2022-03-16T18:16:42Z</cp:lastPrinted>
  <dcterms:created xsi:type="dcterms:W3CDTF">2008-08-19T09:37:51Z</dcterms:created>
  <dcterms:modified xsi:type="dcterms:W3CDTF">2024-01-08T15:32:49Z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