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775" windowWidth="20130" windowHeight="6285" activeTab="0"/>
  </bookViews>
  <sheets>
    <sheet name="Quadro 1" sheetId="1" r:id="rId1"/>
    <sheet name="Quadro 2" sheetId="2" r:id="rId2"/>
    <sheet name="Quadro 3" sheetId="3" r:id="rId3"/>
    <sheet name="Folha1" sheetId="4" r:id="rId4"/>
  </sheet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3'!$A$2:$K$23</definedName>
  </definedNames>
  <calcPr fullCalcOnLoad="1"/>
</workbook>
</file>

<file path=xl/sharedStrings.xml><?xml version="1.0" encoding="utf-8"?>
<sst xmlns="http://schemas.openxmlformats.org/spreadsheetml/2006/main" count="93" uniqueCount="39">
  <si>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</si>
  <si>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</si>
  <si>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</si>
  <si>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</si>
  <si>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</si>
  <si>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</si>
  <si>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</si>
  <si>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</si>
  <si>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</si>
  <si>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</si>
  <si>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</si>
  <si>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</si>
  <si>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</si>
  <si>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</si>
  <si>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</si>
  <si>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</si>
  <si>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</si>
  <si>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</si>
  <si>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</si>
  <si>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</si>
  <si>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</si>
  <si>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</si>
  <si>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</si>
  <si>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</si>
  <si>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</si>
  <si>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</si>
  <si>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</si>
  <si>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</si>
  <si>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</si>
  <si>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</si>
  <si>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</si>
  <si>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</si>
  <si>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</si>
  <si>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CAIXA GERAL DEPOSITOS</t>
  </si>
  <si>
    <t>ANO 2022</t>
  </si>
  <si>
    <t>ANO 2023</t>
  </si>
  <si>
    <t>QUADRO 1 - MAPA PRODUÇÃO DA LOCAÇÃO FINANCEIRA IMOBILIÁRIA - ABRIL 2023 / 2022</t>
  </si>
  <si>
    <t>QUADRO 2 - VALOR DA  PRODUÇÃO  IMOBILIÁRIA POR SEGMENTO DE MERCADO - ABRIL 2023</t>
  </si>
  <si>
    <t>QUADRO 3 - VALOR DA  PRODUÇÃO  IMOBILIÁRIA POR SEGMENTO DE MERCADO  -  ACUMULADO ABRIL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</si>
</sst>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28" xfId="53" applyFont="1" applyFill="1" applyBorder="1" applyAlignment="1">
      <alignment horizontal="center"/>
      <protection/>
    </xf>
    <xf numFmtId="0" fontId="7" fillId="33" borderId="29" xfId="53" applyFont="1" applyFill="1" applyBorder="1" applyAlignment="1">
      <alignment horizontal="center"/>
      <protection/>
    </xf>
    <xf numFmtId="0" fontId="12" fillId="36" borderId="30" xfId="53" applyFont="1" applyFill="1" applyBorder="1" applyAlignment="1">
      <alignment horizontal="center"/>
      <protection/>
    </xf>
    <xf numFmtId="0" fontId="12" fillId="36" borderId="31" xfId="53" applyFont="1" applyFill="1" applyBorder="1" applyAlignment="1">
      <alignment horizontal="center"/>
      <protection/>
    </xf>
    <xf numFmtId="0" fontId="1" fillId="36" borderId="32" xfId="53" applyFont="1" applyFill="1" applyBorder="1" applyAlignment="1">
      <alignment horizontal="center"/>
      <protection/>
    </xf>
    <xf numFmtId="0" fontId="12" fillId="36" borderId="33" xfId="53" applyFont="1" applyFill="1" applyBorder="1" applyAlignment="1">
      <alignment horizontal="center"/>
      <protection/>
    </xf>
    <xf numFmtId="0" fontId="1" fillId="36" borderId="34" xfId="53" applyFont="1" applyFill="1" applyBorder="1" applyAlignment="1">
      <alignment horizontal="center"/>
      <protection/>
    </xf>
    <xf numFmtId="0" fontId="1" fillId="36" borderId="35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36" xfId="53" applyFont="1" applyFill="1" applyBorder="1" applyAlignment="1">
      <alignment horizontal="justify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23" xfId="53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/>
      <protection/>
    </xf>
    <xf numFmtId="9" fontId="0" fillId="0" borderId="37" xfId="53" applyNumberFormat="1" applyFont="1" applyBorder="1" applyAlignment="1">
      <alignment horizontal="right"/>
      <protection/>
    </xf>
    <xf numFmtId="3" fontId="0" fillId="0" borderId="21" xfId="53" applyNumberFormat="1" applyFont="1" applyBorder="1">
      <alignment/>
      <protection/>
    </xf>
    <xf numFmtId="3" fontId="1" fillId="0" borderId="38" xfId="53" applyNumberFormat="1" applyFont="1" applyBorder="1" applyAlignment="1">
      <alignment horizontal="right"/>
      <protection/>
    </xf>
    <xf numFmtId="0" fontId="1" fillId="33" borderId="39" xfId="53" applyFont="1" applyFill="1" applyBorder="1" applyAlignment="1">
      <alignment horizontal="justify"/>
      <protection/>
    </xf>
    <xf numFmtId="0" fontId="7" fillId="33" borderId="40" xfId="53" applyFont="1" applyFill="1" applyBorder="1" applyAlignment="1">
      <alignment horizontal="right"/>
      <protection/>
    </xf>
    <xf numFmtId="3" fontId="1" fillId="37" borderId="41" xfId="53" applyNumberFormat="1" applyFont="1" applyFill="1" applyBorder="1" applyAlignment="1">
      <alignment horizontal="right"/>
      <protection/>
    </xf>
    <xf numFmtId="3" fontId="1" fillId="37" borderId="42" xfId="53" applyNumberFormat="1" applyFont="1" applyFill="1" applyBorder="1" applyAlignment="1">
      <alignment horizontal="right"/>
      <protection/>
    </xf>
    <xf numFmtId="9" fontId="1" fillId="37" borderId="43" xfId="53" applyNumberFormat="1" applyFont="1" applyFill="1" applyBorder="1" applyAlignment="1">
      <alignment horizontal="right"/>
      <protection/>
    </xf>
    <xf numFmtId="3" fontId="1" fillId="37" borderId="44" xfId="53" applyNumberFormat="1" applyFont="1" applyFill="1" applyBorder="1" applyAlignment="1">
      <alignment horizontal="right"/>
      <protection/>
    </xf>
    <xf numFmtId="9" fontId="1" fillId="37" borderId="45" xfId="53" applyNumberFormat="1" applyFont="1" applyFill="1" applyBorder="1" applyAlignment="1">
      <alignment horizontal="right"/>
      <protection/>
    </xf>
    <xf numFmtId="3" fontId="1" fillId="37" borderId="46" xfId="53" applyNumberFormat="1" applyFont="1" applyFill="1" applyBorder="1" applyAlignment="1">
      <alignment horizontal="right"/>
      <protection/>
    </xf>
    <xf numFmtId="3" fontId="1" fillId="37" borderId="47" xfId="53" applyNumberFormat="1" applyFont="1" applyFill="1" applyBorder="1" applyAlignment="1">
      <alignment horizontal="right"/>
      <protection/>
    </xf>
    <xf numFmtId="0" fontId="1" fillId="33" borderId="20" xfId="53" applyFont="1" applyFill="1" applyBorder="1" applyAlignment="1">
      <alignment horizontal="justify"/>
      <protection/>
    </xf>
    <xf numFmtId="3" fontId="0" fillId="0" borderId="23" xfId="0" applyNumberFormat="1" applyFont="1" applyFill="1" applyBorder="1" applyAlignment="1">
      <alignment horizontal="right"/>
    </xf>
    <xf numFmtId="3" fontId="0" fillId="0" borderId="48" xfId="53" applyNumberFormat="1" applyFont="1" applyBorder="1" applyAlignment="1">
      <alignment horizontal="right"/>
      <protection/>
    </xf>
    <xf numFmtId="3" fontId="0" fillId="0" borderId="49" xfId="53" applyNumberFormat="1" applyFont="1" applyBorder="1" applyAlignment="1">
      <alignment horizontal="right"/>
      <protection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/>
    </xf>
    <xf numFmtId="0" fontId="7" fillId="33" borderId="5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6" borderId="30" xfId="53" applyFont="1" applyFill="1" applyBorder="1" applyAlignment="1">
      <alignment horizontal="center"/>
      <protection/>
    </xf>
    <xf numFmtId="3" fontId="0" fillId="0" borderId="23" xfId="53" applyNumberFormat="1" applyFont="1" applyBorder="1" applyAlignment="1">
      <alignment horizontal="right"/>
      <protection/>
    </xf>
    <xf numFmtId="3" fontId="1" fillId="37" borderId="43" xfId="53" applyNumberFormat="1" applyFont="1" applyFill="1" applyBorder="1" applyAlignment="1">
      <alignment horizontal="right"/>
      <protection/>
    </xf>
    <xf numFmtId="0" fontId="1" fillId="33" borderId="51" xfId="53" applyFont="1" applyFill="1" applyBorder="1" applyAlignment="1">
      <alignment horizontal="justify"/>
      <protection/>
    </xf>
    <xf numFmtId="3" fontId="0" fillId="0" borderId="49" xfId="53" applyNumberFormat="1" applyFont="1" applyBorder="1" applyAlignment="1">
      <alignment horizontal="right"/>
      <protection/>
    </xf>
    <xf numFmtId="9" fontId="1" fillId="37" borderId="52" xfId="0" applyNumberFormat="1" applyFont="1" applyFill="1" applyBorder="1" applyAlignment="1">
      <alignment horizontal="center" vertical="center"/>
    </xf>
    <xf numFmtId="9" fontId="1" fillId="37" borderId="41" xfId="0" applyNumberFormat="1" applyFont="1" applyFill="1" applyBorder="1" applyAlignment="1">
      <alignment horizontal="center" vertical="center"/>
    </xf>
    <xf numFmtId="9" fontId="1" fillId="37" borderId="46" xfId="0" applyNumberFormat="1" applyFont="1" applyFill="1" applyBorder="1" applyAlignment="1">
      <alignment horizontal="center" vertical="center"/>
    </xf>
    <xf numFmtId="9" fontId="1" fillId="37" borderId="53" xfId="0" applyNumberFormat="1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3" fontId="1" fillId="37" borderId="44" xfId="0" applyNumberFormat="1" applyFont="1" applyFill="1" applyBorder="1" applyAlignment="1">
      <alignment horizontal="center" vertical="center"/>
    </xf>
    <xf numFmtId="3" fontId="1" fillId="37" borderId="45" xfId="0" applyNumberFormat="1" applyFont="1" applyFill="1" applyBorder="1" applyAlignment="1">
      <alignment horizontal="center" vertical="center"/>
    </xf>
    <xf numFmtId="3" fontId="0" fillId="0" borderId="48" xfId="53" applyNumberFormat="1" applyFont="1" applyBorder="1" applyAlignment="1">
      <alignment horizontal="right"/>
      <protection/>
    </xf>
    <xf numFmtId="3" fontId="0" fillId="0" borderId="55" xfId="53" applyNumberFormat="1" applyFont="1" applyBorder="1">
      <alignment/>
      <protection/>
    </xf>
    <xf numFmtId="3" fontId="1" fillId="0" borderId="22" xfId="53" applyNumberFormat="1" applyFont="1" applyBorder="1">
      <alignment/>
      <protection/>
    </xf>
    <xf numFmtId="0" fontId="7" fillId="0" borderId="0" xfId="0" applyFont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17" fontId="7" fillId="33" borderId="18" xfId="0" applyNumberFormat="1" applyFont="1" applyFill="1" applyBorder="1" applyAlignment="1">
      <alignment horizontal="center"/>
    </xf>
    <xf numFmtId="17" fontId="7" fillId="33" borderId="57" xfId="0" applyNumberFormat="1" applyFont="1" applyFill="1" applyBorder="1" applyAlignment="1">
      <alignment horizontal="center"/>
    </xf>
    <xf numFmtId="17" fontId="7" fillId="33" borderId="58" xfId="0" applyNumberFormat="1" applyFont="1" applyFill="1" applyBorder="1" applyAlignment="1">
      <alignment horizontal="center"/>
    </xf>
    <xf numFmtId="17" fontId="7" fillId="33" borderId="59" xfId="0" applyNumberFormat="1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1" fillId="33" borderId="61" xfId="53" applyFont="1" applyFill="1" applyBorder="1" applyAlignment="1">
      <alignment horizontal="center"/>
      <protection/>
    </xf>
    <xf numFmtId="0" fontId="14" fillId="33" borderId="62" xfId="53" applyFill="1" applyBorder="1" applyAlignment="1">
      <alignment horizontal="center"/>
      <protection/>
    </xf>
    <xf numFmtId="0" fontId="7" fillId="33" borderId="63" xfId="53" applyFont="1" applyFill="1" applyBorder="1" applyAlignment="1">
      <alignment horizontal="center"/>
      <protection/>
    </xf>
    <xf numFmtId="0" fontId="7" fillId="33" borderId="64" xfId="53" applyFont="1" applyFill="1" applyBorder="1" applyAlignment="1">
      <alignment horizontal="center"/>
      <protection/>
    </xf>
    <xf numFmtId="0" fontId="7" fillId="33" borderId="65" xfId="53" applyFont="1" applyFill="1" applyBorder="1" applyAlignment="1">
      <alignment horizontal="center"/>
      <protection/>
    </xf>
    <xf numFmtId="0" fontId="1" fillId="33" borderId="66" xfId="53" applyFont="1" applyFill="1" applyBorder="1" applyAlignment="1">
      <alignment horizontal="center"/>
      <protection/>
    </xf>
    <xf numFmtId="0" fontId="1" fillId="33" borderId="67" xfId="53" applyFont="1" applyFill="1" applyBorder="1" applyAlignment="1">
      <alignment horizontal="center"/>
      <protection/>
    </xf>
    <xf numFmtId="0" fontId="1" fillId="33" borderId="68" xfId="53" applyFont="1" applyFill="1" applyBorder="1" applyAlignment="1">
      <alignment horizontal="center"/>
      <protection/>
    </xf>
    <xf numFmtId="0" fontId="1" fillId="0" borderId="69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1" xfId="53" applyFont="1" applyFill="1" applyBorder="1" applyAlignment="1">
      <alignment horizontal="center"/>
      <protection/>
    </xf>
    <xf numFmtId="0" fontId="16" fillId="33" borderId="62" xfId="53" applyFont="1" applyFill="1" applyBorder="1" applyAlignment="1">
      <alignment horizontal="center"/>
      <protection/>
    </xf>
    <xf numFmtId="0" fontId="1" fillId="33" borderId="70" xfId="53" applyFont="1" applyFill="1" applyBorder="1" applyAlignment="1">
      <alignment horizontal="center"/>
      <protection/>
    </xf>
    <xf numFmtId="0" fontId="14" fillId="33" borderId="71" xfId="53" applyFill="1" applyBorder="1" applyAlignment="1">
      <alignment/>
      <protection/>
    </xf>
    <xf numFmtId="0" fontId="1" fillId="33" borderId="72" xfId="53" applyFont="1" applyFill="1" applyBorder="1" applyAlignment="1">
      <alignment horizontal="center"/>
      <protection/>
    </xf>
    <xf numFmtId="0" fontId="1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  <xf numFmtId="0" fontId="1" fillId="33" borderId="75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67" zoomScaleNormal="67" zoomScalePageLayoutView="0" workbookViewId="0" topLeftCell="A1">
      <selection activeCell="I13" sqref="I13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42187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6:17" ht="22.5" customHeight="1" thickBot="1">
      <c r="P5" s="3" t="s">
        <v>1</v>
      </c>
      <c r="Q5" s="4"/>
    </row>
    <row r="6" spans="1:17" ht="18.75" thickTop="1">
      <c r="A6" s="5" t="s">
        <v>2</v>
      </c>
      <c r="B6" s="91" t="s">
        <v>3</v>
      </c>
      <c r="C6" s="92"/>
      <c r="D6" s="92"/>
      <c r="E6" s="92"/>
      <c r="F6" s="92"/>
      <c r="G6" s="92"/>
      <c r="H6" s="93"/>
      <c r="I6" s="94" t="s">
        <v>4</v>
      </c>
      <c r="J6" s="95"/>
      <c r="K6" s="95"/>
      <c r="L6" s="95"/>
      <c r="M6" s="95"/>
      <c r="N6" s="95"/>
      <c r="O6" s="95"/>
      <c r="P6" s="95"/>
      <c r="Q6" s="96"/>
    </row>
    <row r="7" spans="1:17" ht="18">
      <c r="A7" s="6"/>
      <c r="B7" s="88">
        <v>45017</v>
      </c>
      <c r="C7" s="89"/>
      <c r="D7" s="90"/>
      <c r="E7" s="88">
        <v>44652</v>
      </c>
      <c r="F7" s="89"/>
      <c r="G7" s="90"/>
      <c r="H7" s="7" t="s">
        <v>5</v>
      </c>
      <c r="I7" s="88" t="s">
        <v>35</v>
      </c>
      <c r="J7" s="89"/>
      <c r="K7" s="90"/>
      <c r="L7" s="88" t="s">
        <v>34</v>
      </c>
      <c r="M7" s="89"/>
      <c r="N7" s="90"/>
      <c r="O7" s="8" t="s">
        <v>13</v>
      </c>
      <c r="P7" s="9" t="s">
        <v>6</v>
      </c>
      <c r="Q7" s="10"/>
    </row>
    <row r="8" spans="1:17" ht="18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4" t="s">
        <v>9</v>
      </c>
      <c r="H8" s="15" t="s">
        <v>8</v>
      </c>
      <c r="I8" s="12" t="s">
        <v>7</v>
      </c>
      <c r="J8" s="13" t="s">
        <v>8</v>
      </c>
      <c r="K8" s="14" t="s">
        <v>9</v>
      </c>
      <c r="L8" s="12" t="s">
        <v>7</v>
      </c>
      <c r="M8" s="13" t="s">
        <v>8</v>
      </c>
      <c r="N8" s="14" t="s">
        <v>9</v>
      </c>
      <c r="O8" s="15" t="s">
        <v>8</v>
      </c>
      <c r="P8" s="12" t="s">
        <v>7</v>
      </c>
      <c r="Q8" s="16" t="s">
        <v>8</v>
      </c>
    </row>
    <row r="9" spans="1:17" ht="24.75" customHeight="1">
      <c r="A9" s="17" t="s">
        <v>32</v>
      </c>
      <c r="B9" s="62">
        <f>'Quadro 2'!H13</f>
        <v>6</v>
      </c>
      <c r="C9" s="61">
        <f>'Quadro 2'!I13</f>
        <v>1224</v>
      </c>
      <c r="D9" s="20">
        <f aca="true" t="shared" si="0" ref="D9:D17">C9/B9</f>
        <v>204</v>
      </c>
      <c r="E9" s="18">
        <v>3</v>
      </c>
      <c r="F9" s="19">
        <v>1273.4</v>
      </c>
      <c r="G9" s="64">
        <f aca="true" t="shared" si="1" ref="G9:G17">F9/E9</f>
        <v>424.4666666666667</v>
      </c>
      <c r="H9" s="21">
        <f aca="true" t="shared" si="2" ref="H9:H17">(C9-F9)/F9</f>
        <v>-0.03879378043034403</v>
      </c>
      <c r="I9" s="22">
        <f>'Quadro 3'!J13</f>
        <v>29</v>
      </c>
      <c r="J9" s="23">
        <f>'Quadro 3'!K13</f>
        <v>5434</v>
      </c>
      <c r="K9" s="20">
        <f aca="true" t="shared" si="3" ref="K9:K17">J9/I9</f>
        <v>187.3793103448276</v>
      </c>
      <c r="L9" s="22">
        <v>44</v>
      </c>
      <c r="M9" s="23">
        <v>8801.6</v>
      </c>
      <c r="N9" s="58">
        <f aca="true" t="shared" si="4" ref="N9:N17">M9/L9</f>
        <v>200.03636363636363</v>
      </c>
      <c r="O9" s="21">
        <v>1</v>
      </c>
      <c r="P9" s="24">
        <f aca="true" t="shared" si="5" ref="P9:P16">(I9/$I$17)</f>
        <v>0.05566218809980806</v>
      </c>
      <c r="Q9" s="25">
        <f aca="true" t="shared" si="6" ref="Q9:Q16">(J9/$J$17)</f>
        <v>0.02720588456173693</v>
      </c>
    </row>
    <row r="10" spans="1:17" ht="24.75" customHeight="1">
      <c r="A10" s="17" t="s">
        <v>29</v>
      </c>
      <c r="B10" s="62">
        <f>'Quadro 2'!H14</f>
        <v>11</v>
      </c>
      <c r="C10" s="61">
        <f>'Quadro 2'!I14</f>
        <v>2486.5</v>
      </c>
      <c r="D10" s="20">
        <f t="shared" si="0"/>
        <v>226.04545454545453</v>
      </c>
      <c r="E10" s="18">
        <v>12</v>
      </c>
      <c r="F10" s="19">
        <v>3555.8</v>
      </c>
      <c r="G10" s="64">
        <f t="shared" si="1"/>
        <v>296.31666666666666</v>
      </c>
      <c r="H10" s="21">
        <f t="shared" si="2"/>
        <v>-0.30071995050340294</v>
      </c>
      <c r="I10" s="22">
        <f>'Quadro 3'!J14</f>
        <v>67</v>
      </c>
      <c r="J10" s="23">
        <f>'Quadro 3'!K14</f>
        <v>32511.4</v>
      </c>
      <c r="K10" s="20">
        <f t="shared" si="3"/>
        <v>485.244776119403</v>
      </c>
      <c r="L10" s="22">
        <v>84</v>
      </c>
      <c r="M10" s="23">
        <v>20255.3</v>
      </c>
      <c r="N10" s="58">
        <f t="shared" si="4"/>
        <v>241.1345238095238</v>
      </c>
      <c r="O10" s="21">
        <f aca="true" t="shared" si="7" ref="O10:O17">(J10-M10)/M10</f>
        <v>0.6050811392573797</v>
      </c>
      <c r="P10" s="24">
        <f t="shared" si="5"/>
        <v>0.12859884836852206</v>
      </c>
      <c r="Q10" s="25">
        <f t="shared" si="6"/>
        <v>0.16277169586684836</v>
      </c>
    </row>
    <row r="11" spans="1:17" ht="24.75" customHeight="1">
      <c r="A11" s="17" t="s">
        <v>10</v>
      </c>
      <c r="B11" s="62">
        <f>'Quadro 2'!H15</f>
        <v>7</v>
      </c>
      <c r="C11" s="61">
        <f>'Quadro 2'!I15</f>
        <v>1747.5</v>
      </c>
      <c r="D11" s="20">
        <f t="shared" si="0"/>
        <v>249.64285714285714</v>
      </c>
      <c r="E11" s="18">
        <v>11</v>
      </c>
      <c r="F11" s="19">
        <v>2664</v>
      </c>
      <c r="G11" s="64">
        <f t="shared" si="1"/>
        <v>242.1818181818182</v>
      </c>
      <c r="H11" s="21">
        <f t="shared" si="2"/>
        <v>-0.34403153153153154</v>
      </c>
      <c r="I11" s="22">
        <f>'Quadro 3'!J15</f>
        <v>21</v>
      </c>
      <c r="J11" s="23">
        <f>'Quadro 3'!K15</f>
        <v>5745.2</v>
      </c>
      <c r="K11" s="20">
        <f t="shared" si="3"/>
        <v>273.5809523809524</v>
      </c>
      <c r="L11" s="22">
        <v>39</v>
      </c>
      <c r="M11" s="23">
        <v>11870</v>
      </c>
      <c r="N11" s="58">
        <f t="shared" si="4"/>
        <v>304.35897435897436</v>
      </c>
      <c r="O11" s="21">
        <f t="shared" si="7"/>
        <v>-0.5159898904802022</v>
      </c>
      <c r="P11" s="24">
        <f t="shared" si="5"/>
        <v>0.04030710172744722</v>
      </c>
      <c r="Q11" s="25">
        <f t="shared" si="6"/>
        <v>0.028763939636380385</v>
      </c>
    </row>
    <row r="12" spans="1:17" ht="24.75" customHeight="1">
      <c r="A12" s="17" t="s">
        <v>33</v>
      </c>
      <c r="B12" s="62">
        <f>'Quadro 2'!H16</f>
        <v>25</v>
      </c>
      <c r="C12" s="61">
        <f>'Quadro 2'!I16</f>
        <v>6516</v>
      </c>
      <c r="D12" s="20">
        <f t="shared" si="0"/>
        <v>260.64</v>
      </c>
      <c r="E12" s="18">
        <v>36</v>
      </c>
      <c r="F12" s="19">
        <v>7260</v>
      </c>
      <c r="G12" s="69">
        <f t="shared" si="1"/>
        <v>201.66666666666666</v>
      </c>
      <c r="H12" s="21">
        <f t="shared" si="2"/>
        <v>-0.1024793388429752</v>
      </c>
      <c r="I12" s="22">
        <f>'Quadro 3'!J16</f>
        <v>100</v>
      </c>
      <c r="J12" s="23">
        <f>'Quadro 3'!K16</f>
        <v>26541.6</v>
      </c>
      <c r="K12" s="20">
        <f t="shared" si="3"/>
        <v>265.416</v>
      </c>
      <c r="L12" s="22">
        <v>152</v>
      </c>
      <c r="M12" s="23">
        <v>50532</v>
      </c>
      <c r="N12" s="20">
        <f t="shared" si="4"/>
        <v>332.44736842105266</v>
      </c>
      <c r="O12" s="21">
        <f t="shared" si="7"/>
        <v>-0.4747565898836381</v>
      </c>
      <c r="P12" s="24">
        <f t="shared" si="5"/>
        <v>0.19193857965451055</v>
      </c>
      <c r="Q12" s="25">
        <f t="shared" si="6"/>
        <v>0.13288327303713596</v>
      </c>
    </row>
    <row r="13" spans="1:17" ht="24.75" customHeight="1">
      <c r="A13" s="17" t="s">
        <v>30</v>
      </c>
      <c r="B13" s="62">
        <f>'Quadro 2'!H17</f>
        <v>7</v>
      </c>
      <c r="C13" s="61">
        <f>'Quadro 2'!I17</f>
        <v>5475.249</v>
      </c>
      <c r="D13" s="20">
        <f t="shared" si="0"/>
        <v>782.1784285714285</v>
      </c>
      <c r="E13" s="18">
        <v>10</v>
      </c>
      <c r="F13" s="19">
        <v>1208.269</v>
      </c>
      <c r="G13" s="69">
        <f t="shared" si="1"/>
        <v>120.8269</v>
      </c>
      <c r="H13" s="21">
        <f t="shared" si="2"/>
        <v>3.5314818140662383</v>
      </c>
      <c r="I13" s="22">
        <f>'Quadro 3'!J17</f>
        <v>57</v>
      </c>
      <c r="J13" s="23">
        <f>'Quadro 3'!K17</f>
        <v>24971</v>
      </c>
      <c r="K13" s="20">
        <f t="shared" si="3"/>
        <v>438.0877192982456</v>
      </c>
      <c r="L13" s="22">
        <v>45</v>
      </c>
      <c r="M13" s="23">
        <v>5977.246</v>
      </c>
      <c r="N13" s="20">
        <f t="shared" si="4"/>
        <v>132.8276888888889</v>
      </c>
      <c r="O13" s="21">
        <f t="shared" si="7"/>
        <v>3.177676475085683</v>
      </c>
      <c r="P13" s="24">
        <f t="shared" si="5"/>
        <v>0.10940499040307101</v>
      </c>
      <c r="Q13" s="25">
        <f t="shared" si="6"/>
        <v>0.1250199012497484</v>
      </c>
    </row>
    <row r="14" spans="1:17" ht="24.75" customHeight="1">
      <c r="A14" s="17" t="s">
        <v>11</v>
      </c>
      <c r="B14" s="62">
        <f>'Quadro 2'!H18</f>
        <v>42</v>
      </c>
      <c r="C14" s="61">
        <f>'Quadro 2'!I18</f>
        <v>20767</v>
      </c>
      <c r="D14" s="20">
        <f t="shared" si="0"/>
        <v>494.45238095238096</v>
      </c>
      <c r="E14" s="18">
        <v>56</v>
      </c>
      <c r="F14" s="19">
        <v>32424</v>
      </c>
      <c r="G14" s="20">
        <f t="shared" si="1"/>
        <v>579</v>
      </c>
      <c r="H14" s="21">
        <f t="shared" si="2"/>
        <v>-0.35951764125339253</v>
      </c>
      <c r="I14" s="22">
        <f>'Quadro 3'!J18</f>
        <v>196</v>
      </c>
      <c r="J14" s="23">
        <f>'Quadro 3'!K18</f>
        <v>93858</v>
      </c>
      <c r="K14" s="20">
        <f t="shared" si="3"/>
        <v>478.8673469387755</v>
      </c>
      <c r="L14" s="22">
        <v>212</v>
      </c>
      <c r="M14" s="23">
        <v>129751</v>
      </c>
      <c r="N14" s="20">
        <f t="shared" si="4"/>
        <v>612.0330188679245</v>
      </c>
      <c r="O14" s="21">
        <f t="shared" si="7"/>
        <v>-0.2766298525637567</v>
      </c>
      <c r="P14" s="24">
        <f t="shared" si="5"/>
        <v>0.3761996161228407</v>
      </c>
      <c r="Q14" s="25">
        <f t="shared" si="6"/>
        <v>0.46990981104076274</v>
      </c>
    </row>
    <row r="15" spans="1:17" ht="24.75" customHeight="1">
      <c r="A15" s="17" t="s">
        <v>28</v>
      </c>
      <c r="B15" s="62">
        <f>'Quadro 2'!H19</f>
        <v>0</v>
      </c>
      <c r="C15" s="61">
        <f>'Quadro 2'!I19</f>
        <v>0</v>
      </c>
      <c r="D15" s="20">
        <v>0</v>
      </c>
      <c r="E15" s="18">
        <v>1</v>
      </c>
      <c r="F15" s="19">
        <v>43</v>
      </c>
      <c r="G15" s="20">
        <f t="shared" si="1"/>
        <v>43</v>
      </c>
      <c r="H15" s="21">
        <f t="shared" si="2"/>
        <v>-1</v>
      </c>
      <c r="I15" s="22">
        <f>'Quadro 3'!J19</f>
        <v>0</v>
      </c>
      <c r="J15" s="23">
        <f>'Quadro 3'!K19</f>
        <v>0</v>
      </c>
      <c r="K15" s="20">
        <v>0</v>
      </c>
      <c r="L15" s="22">
        <v>8</v>
      </c>
      <c r="M15" s="23">
        <v>2002</v>
      </c>
      <c r="N15" s="20">
        <f t="shared" si="4"/>
        <v>250.25</v>
      </c>
      <c r="O15" s="21">
        <f t="shared" si="7"/>
        <v>-1</v>
      </c>
      <c r="P15" s="24">
        <f t="shared" si="5"/>
        <v>0</v>
      </c>
      <c r="Q15" s="25">
        <f t="shared" si="6"/>
        <v>0</v>
      </c>
    </row>
    <row r="16" spans="1:17" ht="24.75" customHeight="1" thickBot="1">
      <c r="A16" s="17" t="s">
        <v>27</v>
      </c>
      <c r="B16" s="62">
        <f>'Quadro 2'!H20</f>
        <v>8</v>
      </c>
      <c r="C16" s="61">
        <f>'Quadro 2'!I20</f>
        <v>1557</v>
      </c>
      <c r="D16" s="20">
        <f t="shared" si="0"/>
        <v>194.625</v>
      </c>
      <c r="E16" s="18">
        <v>24</v>
      </c>
      <c r="F16" s="19">
        <v>4575</v>
      </c>
      <c r="G16" s="20">
        <f t="shared" si="1"/>
        <v>190.625</v>
      </c>
      <c r="H16" s="21">
        <f t="shared" si="2"/>
        <v>-0.659672131147541</v>
      </c>
      <c r="I16" s="22">
        <f>'Quadro 3'!J20</f>
        <v>51</v>
      </c>
      <c r="J16" s="23">
        <f>'Quadro 3'!K20</f>
        <v>10675</v>
      </c>
      <c r="K16" s="20">
        <f t="shared" si="3"/>
        <v>209.31372549019608</v>
      </c>
      <c r="L16" s="22">
        <v>117</v>
      </c>
      <c r="M16" s="23">
        <v>30695</v>
      </c>
      <c r="N16" s="20">
        <f t="shared" si="4"/>
        <v>262.35042735042737</v>
      </c>
      <c r="O16" s="21">
        <f t="shared" si="7"/>
        <v>-0.6522234891676169</v>
      </c>
      <c r="P16" s="24">
        <f t="shared" si="5"/>
        <v>0.09788867562380038</v>
      </c>
      <c r="Q16" s="25">
        <f t="shared" si="6"/>
        <v>0.053445494607387144</v>
      </c>
    </row>
    <row r="17" spans="1:17" ht="34.5" customHeight="1" thickBot="1">
      <c r="A17" s="81" t="s">
        <v>12</v>
      </c>
      <c r="B17" s="82">
        <f>SUM(B9:B16)</f>
        <v>106</v>
      </c>
      <c r="C17" s="82">
        <f>SUM(C9:C16)</f>
        <v>39773.248999999996</v>
      </c>
      <c r="D17" s="83">
        <f t="shared" si="0"/>
        <v>375.21933018867924</v>
      </c>
      <c r="E17" s="82">
        <f>SUM(E9:E16)</f>
        <v>153</v>
      </c>
      <c r="F17" s="82">
        <f>SUM(F9:F16)</f>
        <v>53003.469</v>
      </c>
      <c r="G17" s="82">
        <f t="shared" si="1"/>
        <v>346.4279019607843</v>
      </c>
      <c r="H17" s="77">
        <f t="shared" si="2"/>
        <v>-0.24961045474212268</v>
      </c>
      <c r="I17" s="82">
        <f>SUM(I9:I16)</f>
        <v>521</v>
      </c>
      <c r="J17" s="82">
        <f>SUM(J9:J16)</f>
        <v>199736.2</v>
      </c>
      <c r="K17" s="83">
        <f t="shared" si="3"/>
        <v>383.37082533589256</v>
      </c>
      <c r="L17" s="82">
        <f>SUM(L9:L16)</f>
        <v>701</v>
      </c>
      <c r="M17" s="82">
        <f>SUM(M9:M16)</f>
        <v>259884.146</v>
      </c>
      <c r="N17" s="83">
        <f t="shared" si="4"/>
        <v>370.73344650499286</v>
      </c>
      <c r="O17" s="78">
        <f t="shared" si="7"/>
        <v>-0.2314413823458088</v>
      </c>
      <c r="P17" s="79">
        <f>SUM(P9:P16)</f>
        <v>1</v>
      </c>
      <c r="Q17" s="80">
        <f>SUM(Q9:Q16)</f>
        <v>0.9999999999999999</v>
      </c>
    </row>
    <row r="18" spans="1:17" ht="13.5" thickTop="1">
      <c r="A18" s="6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8"/>
      <c r="Q18" s="28"/>
    </row>
    <row r="19" ht="12.75">
      <c r="A19" s="66"/>
    </row>
    <row r="20" ht="12.75">
      <c r="A20" s="67"/>
    </row>
  </sheetData>
  <sheetProtection/>
  <mergeCells count="7">
    <mergeCell ref="A4:Q4"/>
    <mergeCell ref="B7:D7"/>
    <mergeCell ref="B6:H6"/>
    <mergeCell ref="E7:G7"/>
    <mergeCell ref="I7:K7"/>
    <mergeCell ref="L7:N7"/>
    <mergeCell ref="I6:Q6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75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9">
      <selection activeCell="H16" sqref="H16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7" width="9.8515625" style="30" customWidth="1"/>
    <col min="8" max="8" width="13.421875" style="30" customWidth="1"/>
    <col min="9" max="9" width="19.421875" style="30" customWidth="1"/>
    <col min="10" max="11" width="7.7109375" style="30" customWidth="1"/>
    <col min="12" max="12" width="10.7109375" style="30" customWidth="1"/>
    <col min="13" max="13" width="7.7109375" style="30" customWidth="1"/>
    <col min="14" max="14" width="10.8515625" style="30" customWidth="1"/>
    <col min="15" max="16384" width="9.140625" style="30" customWidth="1"/>
  </cols>
  <sheetData>
    <row r="2" spans="1:12" ht="27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29"/>
      <c r="K2" s="29"/>
      <c r="L2" s="29"/>
    </row>
    <row r="3" spans="1:12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9.25" customHeight="1">
      <c r="A4" s="107" t="s">
        <v>37</v>
      </c>
      <c r="B4" s="108"/>
      <c r="C4" s="108"/>
      <c r="D4" s="108"/>
      <c r="E4" s="108"/>
      <c r="F4" s="108"/>
      <c r="G4" s="108"/>
      <c r="H4" s="108"/>
      <c r="I4" s="108"/>
      <c r="J4" s="31"/>
      <c r="K4" s="31"/>
      <c r="L4" s="31"/>
    </row>
    <row r="5" spans="1:9" ht="23.25" customHeight="1">
      <c r="A5" s="108"/>
      <c r="B5" s="108"/>
      <c r="C5" s="108"/>
      <c r="D5" s="108"/>
      <c r="E5" s="108"/>
      <c r="F5" s="108"/>
      <c r="G5" s="108"/>
      <c r="H5" s="108"/>
      <c r="I5" s="108"/>
    </row>
    <row r="7" spans="2:5" ht="15">
      <c r="B7" s="63"/>
      <c r="E7" s="63"/>
    </row>
    <row r="8" spans="8:9" ht="15.75" thickBot="1">
      <c r="H8" s="105" t="s">
        <v>26</v>
      </c>
      <c r="I8" s="105"/>
    </row>
    <row r="9" spans="1:9" ht="29.25" thickBot="1" thickTop="1">
      <c r="A9" s="32"/>
      <c r="B9" s="99" t="s">
        <v>14</v>
      </c>
      <c r="C9" s="100"/>
      <c r="D9" s="100"/>
      <c r="E9" s="100"/>
      <c r="F9" s="100"/>
      <c r="G9" s="101"/>
      <c r="H9" s="111" t="s">
        <v>15</v>
      </c>
      <c r="I9" s="112"/>
    </row>
    <row r="10" spans="1:9" ht="18" customHeight="1">
      <c r="A10" s="33" t="s">
        <v>16</v>
      </c>
      <c r="B10" s="113" t="s">
        <v>17</v>
      </c>
      <c r="C10" s="114"/>
      <c r="D10" s="115"/>
      <c r="E10" s="113" t="s">
        <v>18</v>
      </c>
      <c r="F10" s="114"/>
      <c r="G10" s="115"/>
      <c r="H10" s="97" t="s">
        <v>19</v>
      </c>
      <c r="I10" s="98"/>
    </row>
    <row r="11" spans="1:9" ht="18.75" customHeight="1">
      <c r="A11" s="33"/>
      <c r="B11" s="102"/>
      <c r="C11" s="103"/>
      <c r="D11" s="104"/>
      <c r="E11" s="102" t="s">
        <v>20</v>
      </c>
      <c r="F11" s="103"/>
      <c r="G11" s="104"/>
      <c r="H11" s="109"/>
      <c r="I11" s="110"/>
    </row>
    <row r="12" spans="1:9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38" t="s">
        <v>24</v>
      </c>
      <c r="I12" s="39" t="s">
        <v>22</v>
      </c>
    </row>
    <row r="13" spans="1:9" s="40" customFormat="1" ht="24.75" customHeight="1">
      <c r="A13" s="75" t="s">
        <v>32</v>
      </c>
      <c r="B13" s="59">
        <v>5</v>
      </c>
      <c r="C13" s="76">
        <v>1191</v>
      </c>
      <c r="D13" s="43">
        <f aca="true" t="shared" si="0" ref="D13:D21">C13/I13</f>
        <v>0.9730392156862745</v>
      </c>
      <c r="E13" s="44">
        <v>1</v>
      </c>
      <c r="F13" s="42">
        <v>33</v>
      </c>
      <c r="G13" s="45">
        <f aca="true" t="shared" si="1" ref="G13:G21">F13/I13</f>
        <v>0.02696078431372549</v>
      </c>
      <c r="H13" s="46">
        <f aca="true" t="shared" si="2" ref="H13:H21">B13+E13</f>
        <v>6</v>
      </c>
      <c r="I13" s="47">
        <f aca="true" t="shared" si="3" ref="I13:I20">C13+F13</f>
        <v>1224</v>
      </c>
    </row>
    <row r="14" spans="1:9" s="40" customFormat="1" ht="24.75" customHeight="1">
      <c r="A14" s="57" t="s">
        <v>29</v>
      </c>
      <c r="B14" s="59">
        <v>10</v>
      </c>
      <c r="C14" s="60">
        <v>2438.75</v>
      </c>
      <c r="D14" s="43">
        <f t="shared" si="0"/>
        <v>0.9807963000201085</v>
      </c>
      <c r="E14" s="44">
        <v>1</v>
      </c>
      <c r="F14" s="42">
        <v>47.75</v>
      </c>
      <c r="G14" s="45">
        <f t="shared" si="1"/>
        <v>0.019203699979891412</v>
      </c>
      <c r="H14" s="46">
        <f t="shared" si="2"/>
        <v>11</v>
      </c>
      <c r="I14" s="47">
        <f t="shared" si="3"/>
        <v>2486.5</v>
      </c>
    </row>
    <row r="15" spans="1:9" s="40" customFormat="1" ht="24.75" customHeight="1">
      <c r="A15" s="41" t="s">
        <v>25</v>
      </c>
      <c r="B15" s="59">
        <v>6</v>
      </c>
      <c r="C15" s="60">
        <v>1686.5</v>
      </c>
      <c r="D15" s="43">
        <f t="shared" si="0"/>
        <v>0.9650929899856938</v>
      </c>
      <c r="E15" s="44">
        <v>1</v>
      </c>
      <c r="F15" s="42">
        <v>61</v>
      </c>
      <c r="G15" s="45">
        <f t="shared" si="1"/>
        <v>0.03490701001430615</v>
      </c>
      <c r="H15" s="46">
        <f t="shared" si="2"/>
        <v>7</v>
      </c>
      <c r="I15" s="47">
        <f t="shared" si="3"/>
        <v>1747.5</v>
      </c>
    </row>
    <row r="16" spans="1:9" s="40" customFormat="1" ht="24.75" customHeight="1">
      <c r="A16" s="41" t="s">
        <v>33</v>
      </c>
      <c r="B16" s="59">
        <v>22</v>
      </c>
      <c r="C16" s="60">
        <v>6166.5</v>
      </c>
      <c r="D16" s="43">
        <f>C16/I16</f>
        <v>0.9463627992633518</v>
      </c>
      <c r="E16" s="44">
        <v>3</v>
      </c>
      <c r="F16" s="42">
        <v>349.5</v>
      </c>
      <c r="G16" s="45">
        <f>F16/I16</f>
        <v>0.05363720073664825</v>
      </c>
      <c r="H16" s="46">
        <f t="shared" si="2"/>
        <v>25</v>
      </c>
      <c r="I16" s="47">
        <f t="shared" si="3"/>
        <v>6516</v>
      </c>
    </row>
    <row r="17" spans="1:9" s="40" customFormat="1" ht="24.75" customHeight="1">
      <c r="A17" s="41" t="s">
        <v>30</v>
      </c>
      <c r="B17" s="59">
        <v>0</v>
      </c>
      <c r="C17" s="60">
        <v>0</v>
      </c>
      <c r="D17" s="43">
        <f t="shared" si="0"/>
        <v>0</v>
      </c>
      <c r="E17" s="44">
        <v>0</v>
      </c>
      <c r="F17" s="42">
        <v>0</v>
      </c>
      <c r="G17" s="45">
        <f t="shared" si="1"/>
        <v>0</v>
      </c>
      <c r="H17" s="46">
        <v>7</v>
      </c>
      <c r="I17" s="47">
        <v>5475.249</v>
      </c>
    </row>
    <row r="18" spans="1:9" s="40" customFormat="1" ht="24.75" customHeight="1">
      <c r="A18" s="41" t="s">
        <v>11</v>
      </c>
      <c r="B18" s="59">
        <v>34</v>
      </c>
      <c r="C18" s="60">
        <v>19124</v>
      </c>
      <c r="D18" s="43">
        <f t="shared" si="0"/>
        <v>0.9208840949583473</v>
      </c>
      <c r="E18" s="44">
        <v>8</v>
      </c>
      <c r="F18" s="42">
        <v>1643</v>
      </c>
      <c r="G18" s="45">
        <f t="shared" si="1"/>
        <v>0.07911590504165263</v>
      </c>
      <c r="H18" s="46">
        <f t="shared" si="2"/>
        <v>42</v>
      </c>
      <c r="I18" s="47">
        <f t="shared" si="3"/>
        <v>20767</v>
      </c>
    </row>
    <row r="19" spans="1:9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6">
        <f t="shared" si="2"/>
        <v>0</v>
      </c>
      <c r="I19" s="47">
        <f t="shared" si="3"/>
        <v>0</v>
      </c>
    </row>
    <row r="20" spans="1:9" s="40" customFormat="1" ht="24.75" customHeight="1" thickBot="1">
      <c r="A20" s="48" t="s">
        <v>27</v>
      </c>
      <c r="B20" s="59">
        <v>7</v>
      </c>
      <c r="C20" s="60">
        <v>1326</v>
      </c>
      <c r="D20" s="43">
        <f>C20/I20</f>
        <v>0.8516377649325626</v>
      </c>
      <c r="E20" s="44">
        <v>1</v>
      </c>
      <c r="F20" s="42">
        <v>231</v>
      </c>
      <c r="G20" s="45">
        <f>F20/I20</f>
        <v>0.14836223506743737</v>
      </c>
      <c r="H20" s="46">
        <f t="shared" si="2"/>
        <v>8</v>
      </c>
      <c r="I20" s="47">
        <f t="shared" si="3"/>
        <v>1557</v>
      </c>
    </row>
    <row r="21" spans="1:9" ht="23.25" customHeight="1" thickBot="1">
      <c r="A21" s="49" t="s">
        <v>15</v>
      </c>
      <c r="B21" s="50">
        <f>SUM(B13:B20)</f>
        <v>84</v>
      </c>
      <c r="C21" s="51">
        <f>SUM(C13:C20)</f>
        <v>31932.75</v>
      </c>
      <c r="D21" s="52">
        <f t="shared" si="0"/>
        <v>0.8028700396087833</v>
      </c>
      <c r="E21" s="53">
        <f>SUM(E13:E20)</f>
        <v>15</v>
      </c>
      <c r="F21" s="51">
        <f>SUM(F13:F20)</f>
        <v>2365.25</v>
      </c>
      <c r="G21" s="54">
        <f t="shared" si="1"/>
        <v>0.05946836276815103</v>
      </c>
      <c r="H21" s="55">
        <f t="shared" si="2"/>
        <v>99</v>
      </c>
      <c r="I21" s="56">
        <f>SUM(I13:I20)</f>
        <v>39773.248999999996</v>
      </c>
    </row>
    <row r="22" ht="15.75" thickTop="1"/>
    <row r="23" ht="15">
      <c r="I23" s="68"/>
    </row>
  </sheetData>
  <sheetProtection/>
  <mergeCells count="12">
    <mergeCell ref="B10:D10"/>
    <mergeCell ref="E10:G10"/>
    <mergeCell ref="H10:I10"/>
    <mergeCell ref="B9:G9"/>
    <mergeCell ref="B11:D11"/>
    <mergeCell ref="E11:G11"/>
    <mergeCell ref="H8:I8"/>
    <mergeCell ref="A2:I2"/>
    <mergeCell ref="A4:I4"/>
    <mergeCell ref="A5:I5"/>
    <mergeCell ref="H11:I11"/>
    <mergeCell ref="H9:I9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9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5" zoomScaleNormal="65" zoomScalePageLayoutView="0" workbookViewId="0" topLeftCell="A9">
      <selection activeCell="K18" sqref="K18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8" width="9.8515625" style="30" customWidth="1"/>
    <col min="9" max="9" width="12.00390625" style="30" customWidth="1"/>
    <col min="10" max="10" width="13.421875" style="30" customWidth="1"/>
    <col min="11" max="11" width="19.421875" style="30" customWidth="1"/>
    <col min="12" max="13" width="7.7109375" style="30" customWidth="1"/>
    <col min="14" max="14" width="10.7109375" style="30" customWidth="1"/>
    <col min="15" max="15" width="7.7109375" style="30" customWidth="1"/>
    <col min="16" max="16" width="10.8515625" style="30" customWidth="1"/>
    <col min="17" max="16384" width="9.140625" style="30" customWidth="1"/>
  </cols>
  <sheetData>
    <row r="2" spans="1:14" ht="27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9"/>
      <c r="M2" s="29"/>
      <c r="N2" s="29"/>
    </row>
    <row r="3" spans="1:14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9.25" customHeight="1">
      <c r="A4" s="107" t="s">
        <v>38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1"/>
      <c r="M4" s="31"/>
      <c r="N4" s="31"/>
    </row>
    <row r="5" spans="1:11" ht="23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7" spans="2:5" ht="15">
      <c r="B7" s="63"/>
      <c r="E7" s="63"/>
    </row>
    <row r="8" spans="10:11" ht="15.75" thickBot="1">
      <c r="J8" s="105" t="s">
        <v>26</v>
      </c>
      <c r="K8" s="105"/>
    </row>
    <row r="9" spans="1:11" ht="29.25" thickBot="1" thickTop="1">
      <c r="A9" s="32"/>
      <c r="B9" s="99" t="s">
        <v>14</v>
      </c>
      <c r="C9" s="100"/>
      <c r="D9" s="100"/>
      <c r="E9" s="100"/>
      <c r="F9" s="100"/>
      <c r="G9" s="101"/>
      <c r="H9" s="70"/>
      <c r="I9" s="70"/>
      <c r="J9" s="111" t="s">
        <v>15</v>
      </c>
      <c r="K9" s="112"/>
    </row>
    <row r="10" spans="1:11" ht="18" customHeight="1">
      <c r="A10" s="33" t="s">
        <v>16</v>
      </c>
      <c r="B10" s="113" t="s">
        <v>17</v>
      </c>
      <c r="C10" s="114"/>
      <c r="D10" s="115"/>
      <c r="E10" s="113" t="s">
        <v>18</v>
      </c>
      <c r="F10" s="114"/>
      <c r="G10" s="115"/>
      <c r="H10" s="97" t="s">
        <v>31</v>
      </c>
      <c r="I10" s="116"/>
      <c r="J10" s="97" t="s">
        <v>19</v>
      </c>
      <c r="K10" s="98"/>
    </row>
    <row r="11" spans="1:11" ht="18.75" customHeight="1">
      <c r="A11" s="33"/>
      <c r="B11" s="102"/>
      <c r="C11" s="103"/>
      <c r="D11" s="104"/>
      <c r="E11" s="102" t="s">
        <v>20</v>
      </c>
      <c r="F11" s="103"/>
      <c r="G11" s="104"/>
      <c r="H11" s="71"/>
      <c r="I11" s="71"/>
      <c r="J11" s="109"/>
      <c r="K11" s="110"/>
    </row>
    <row r="12" spans="1:11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72" t="s">
        <v>24</v>
      </c>
      <c r="I12" s="36" t="s">
        <v>22</v>
      </c>
      <c r="J12" s="38" t="s">
        <v>24</v>
      </c>
      <c r="K12" s="39" t="s">
        <v>22</v>
      </c>
    </row>
    <row r="13" spans="1:11" s="40" customFormat="1" ht="24.75" customHeight="1">
      <c r="A13" s="75" t="s">
        <v>32</v>
      </c>
      <c r="B13" s="84">
        <v>27</v>
      </c>
      <c r="C13" s="60">
        <v>5021</v>
      </c>
      <c r="D13" s="43">
        <f aca="true" t="shared" si="0" ref="D13:D21">C13/K13</f>
        <v>0.923997055576003</v>
      </c>
      <c r="E13" s="44">
        <v>2</v>
      </c>
      <c r="F13" s="42">
        <v>413</v>
      </c>
      <c r="G13" s="45">
        <f aca="true" t="shared" si="1" ref="G13:G21">F13/K13</f>
        <v>0.07600294442399705</v>
      </c>
      <c r="H13" s="44">
        <v>0</v>
      </c>
      <c r="I13" s="73">
        <v>0</v>
      </c>
      <c r="J13" s="46">
        <f>B13+E13+H13</f>
        <v>29</v>
      </c>
      <c r="K13" s="47">
        <f>C13+F13+I13</f>
        <v>5434</v>
      </c>
    </row>
    <row r="14" spans="1:11" s="40" customFormat="1" ht="24.75" customHeight="1">
      <c r="A14" s="57" t="s">
        <v>29</v>
      </c>
      <c r="B14" s="59">
        <v>58</v>
      </c>
      <c r="C14" s="60">
        <v>31870.75</v>
      </c>
      <c r="D14" s="43">
        <f t="shared" si="0"/>
        <v>0.9802946043541649</v>
      </c>
      <c r="E14" s="44">
        <v>9</v>
      </c>
      <c r="F14" s="42">
        <v>640.75</v>
      </c>
      <c r="G14" s="45">
        <f t="shared" si="1"/>
        <v>0.01970847149000043</v>
      </c>
      <c r="H14" s="44">
        <v>0</v>
      </c>
      <c r="I14" s="73">
        <v>-0.1</v>
      </c>
      <c r="J14" s="46">
        <f aca="true" t="shared" si="2" ref="J14:J20">B14+E14+H14</f>
        <v>67</v>
      </c>
      <c r="K14" s="47">
        <f aca="true" t="shared" si="3" ref="K14:K20">C14+F14+I14</f>
        <v>32511.4</v>
      </c>
    </row>
    <row r="15" spans="1:11" s="40" customFormat="1" ht="24.75" customHeight="1">
      <c r="A15" s="41" t="s">
        <v>25</v>
      </c>
      <c r="B15" s="59">
        <v>20</v>
      </c>
      <c r="C15" s="60">
        <v>5684.2</v>
      </c>
      <c r="D15" s="43">
        <f t="shared" si="0"/>
        <v>0.9893824409942212</v>
      </c>
      <c r="E15" s="44">
        <v>1</v>
      </c>
      <c r="F15" s="42">
        <v>61</v>
      </c>
      <c r="G15" s="45">
        <f t="shared" si="1"/>
        <v>0.010617559005778737</v>
      </c>
      <c r="H15" s="44">
        <v>0</v>
      </c>
      <c r="I15" s="73">
        <v>0</v>
      </c>
      <c r="J15" s="46">
        <f t="shared" si="2"/>
        <v>21</v>
      </c>
      <c r="K15" s="47">
        <f t="shared" si="3"/>
        <v>5745.2</v>
      </c>
    </row>
    <row r="16" spans="1:11" s="40" customFormat="1" ht="24.75" customHeight="1">
      <c r="A16" s="41" t="s">
        <v>33</v>
      </c>
      <c r="B16" s="59">
        <v>92</v>
      </c>
      <c r="C16" s="60">
        <v>25427.8</v>
      </c>
      <c r="D16" s="43">
        <f>C16/K16</f>
        <v>0.9580356873737831</v>
      </c>
      <c r="E16" s="44">
        <v>8</v>
      </c>
      <c r="F16" s="42">
        <v>1113.8</v>
      </c>
      <c r="G16" s="45">
        <f>F16/K16</f>
        <v>0.04196431262621696</v>
      </c>
      <c r="H16" s="44">
        <v>0</v>
      </c>
      <c r="I16" s="73">
        <v>0</v>
      </c>
      <c r="J16" s="46">
        <f t="shared" si="2"/>
        <v>100</v>
      </c>
      <c r="K16" s="47">
        <f t="shared" si="3"/>
        <v>26541.6</v>
      </c>
    </row>
    <row r="17" spans="1:11" s="40" customFormat="1" ht="24.75" customHeight="1">
      <c r="A17" s="41" t="s">
        <v>30</v>
      </c>
      <c r="B17" s="59">
        <v>0</v>
      </c>
      <c r="C17" s="60">
        <v>0</v>
      </c>
      <c r="D17" s="43">
        <v>0</v>
      </c>
      <c r="E17" s="44">
        <v>0</v>
      </c>
      <c r="F17" s="42">
        <v>0</v>
      </c>
      <c r="G17" s="45">
        <v>0</v>
      </c>
      <c r="H17" s="44">
        <v>0</v>
      </c>
      <c r="I17" s="73">
        <v>0</v>
      </c>
      <c r="J17" s="85">
        <v>57</v>
      </c>
      <c r="K17" s="86">
        <v>24971</v>
      </c>
    </row>
    <row r="18" spans="1:11" s="40" customFormat="1" ht="24.75" customHeight="1">
      <c r="A18" s="41" t="s">
        <v>11</v>
      </c>
      <c r="B18" s="59">
        <v>171</v>
      </c>
      <c r="C18" s="60">
        <v>89272</v>
      </c>
      <c r="D18" s="43">
        <f t="shared" si="0"/>
        <v>0.9511389545909779</v>
      </c>
      <c r="E18" s="44">
        <v>25</v>
      </c>
      <c r="F18" s="42">
        <v>4586</v>
      </c>
      <c r="G18" s="45">
        <f t="shared" si="1"/>
        <v>0.04886104540902214</v>
      </c>
      <c r="H18" s="44">
        <v>0</v>
      </c>
      <c r="I18" s="73">
        <v>0</v>
      </c>
      <c r="J18" s="46">
        <f t="shared" si="2"/>
        <v>196</v>
      </c>
      <c r="K18" s="47">
        <f t="shared" si="3"/>
        <v>93858</v>
      </c>
    </row>
    <row r="19" spans="1:11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4">
        <v>0</v>
      </c>
      <c r="I19" s="73">
        <v>0</v>
      </c>
      <c r="J19" s="46">
        <v>0</v>
      </c>
      <c r="K19" s="47">
        <f t="shared" si="3"/>
        <v>0</v>
      </c>
    </row>
    <row r="20" spans="1:11" s="40" customFormat="1" ht="24.75" customHeight="1" thickBot="1">
      <c r="A20" s="48" t="s">
        <v>27</v>
      </c>
      <c r="B20" s="59">
        <v>42</v>
      </c>
      <c r="C20" s="60">
        <v>8320</v>
      </c>
      <c r="D20" s="43">
        <f>C20/K20</f>
        <v>0.7793911007025761</v>
      </c>
      <c r="E20" s="44">
        <v>9</v>
      </c>
      <c r="F20" s="42">
        <v>2355</v>
      </c>
      <c r="G20" s="45">
        <f>F20/K20</f>
        <v>0.2206088992974239</v>
      </c>
      <c r="H20" s="44">
        <v>0</v>
      </c>
      <c r="I20" s="73">
        <v>0</v>
      </c>
      <c r="J20" s="46">
        <f t="shared" si="2"/>
        <v>51</v>
      </c>
      <c r="K20" s="47">
        <f t="shared" si="3"/>
        <v>10675</v>
      </c>
    </row>
    <row r="21" spans="1:11" ht="23.25" customHeight="1" thickBot="1">
      <c r="A21" s="49" t="s">
        <v>15</v>
      </c>
      <c r="B21" s="50">
        <f>SUM(B13:B20)</f>
        <v>410</v>
      </c>
      <c r="C21" s="51">
        <f>SUM(C13:C20)</f>
        <v>165595.75</v>
      </c>
      <c r="D21" s="52">
        <f t="shared" si="0"/>
        <v>0.8290722963588973</v>
      </c>
      <c r="E21" s="53">
        <f>SUM(E13:E20)</f>
        <v>54</v>
      </c>
      <c r="F21" s="51">
        <f>SUM(F13:F20)</f>
        <v>9169.55</v>
      </c>
      <c r="G21" s="54">
        <f t="shared" si="1"/>
        <v>0.04590830305172522</v>
      </c>
      <c r="H21" s="53">
        <f>SUM(H13:H20)</f>
        <v>0</v>
      </c>
      <c r="I21" s="74">
        <f>SUM(I13:I20)</f>
        <v>-0.1</v>
      </c>
      <c r="J21" s="55">
        <f>SUM(J13:J20)</f>
        <v>521</v>
      </c>
      <c r="K21" s="56">
        <f>SUM(K13:K20)</f>
        <v>199736.2</v>
      </c>
    </row>
    <row r="22" ht="15.75" thickTop="1"/>
    <row r="23" ht="15">
      <c r="K23" s="68"/>
    </row>
  </sheetData>
  <sheetProtection/>
  <mergeCells count="13">
    <mergeCell ref="A2:K2"/>
    <mergeCell ref="A4:K4"/>
    <mergeCell ref="A5:K5"/>
    <mergeCell ref="J8:K8"/>
    <mergeCell ref="B9:G9"/>
    <mergeCell ref="J9:K9"/>
    <mergeCell ref="B10:D10"/>
    <mergeCell ref="E10:G10"/>
    <mergeCell ref="J10:K10"/>
    <mergeCell ref="B11:D11"/>
    <mergeCell ref="E11:G11"/>
    <mergeCell ref="J11:K11"/>
    <mergeCell ref="H10:I10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81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Vania Monteiro</cp:lastModifiedBy>
  <cp:lastPrinted>2023-08-30T11:33:05Z</cp:lastPrinted>
  <dcterms:created xsi:type="dcterms:W3CDTF">2006-02-13T14:45:48Z</dcterms:created>
  <dcterms:modified xsi:type="dcterms:W3CDTF">2023-11-17T17:05:15Z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